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3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4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5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6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drawings/drawing7.xml" ContentType="application/vnd.openxmlformats-officedocument.drawing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X:\PZPM 2022\CEP\Informacje prasowe\2022.09\PTW\EN\"/>
    </mc:Choice>
  </mc:AlternateContent>
  <xr:revisionPtr revIDLastSave="0" documentId="13_ncr:1_{5632FB58-A3BD-4457-9C56-E19779F4B66E}" xr6:coauthVersionLast="47" xr6:coauthVersionMax="47" xr10:uidLastSave="{00000000-0000-0000-0000-000000000000}"/>
  <bookViews>
    <workbookView xWindow="465" yWindow="360" windowWidth="13725" windowHeight="14190" xr2:uid="{00000000-000D-0000-FFFF-FFFF00000000}"/>
  </bookViews>
  <sheets>
    <sheet name="INDEX" sheetId="10" r:id="rId1"/>
    <sheet name="R_PTW 2022vs2021" sheetId="16" r:id="rId2"/>
    <sheet name="R_PTW NEW 2022vs2021" sheetId="33" r:id="rId3"/>
    <sheet name="R_MC NEW 2022vs2021" sheetId="37" r:id="rId4"/>
    <sheet name="R_MC 2022 rankings" sheetId="41" r:id="rId5"/>
    <sheet name="R_MP NEW 2022vs2021" sheetId="38" r:id="rId6"/>
    <sheet name="R_MP_2022 ranking" sheetId="42" r:id="rId7"/>
    <sheet name="R_PTW USED 2022vs2021" sheetId="34" r:id="rId8"/>
    <sheet name="R_MC&amp;MP structure 2022" sheetId="19" r:id="rId9"/>
  </sheets>
  <definedNames>
    <definedName name="_xlnm._FilterDatabase" localSheetId="4" hidden="1">'R_MC 2022 rankings'!$C$22:$K$153</definedName>
    <definedName name="_xlnm._FilterDatabase" localSheetId="6" hidden="1">'R_MP_2022 ranking'!$C$15:$J$131</definedName>
    <definedName name="_xlnm.Print_Area" localSheetId="4">'R_MC 2022 rankings'!$B$2:$X$67</definedName>
    <definedName name="_xlnm.Print_Area" localSheetId="3">'R_MC NEW 2022vs2021'!$A$1:$Q$41</definedName>
    <definedName name="_xlnm.Print_Area" localSheetId="8">'R_MC&amp;MP structure 2022'!$A$1:$N$48</definedName>
    <definedName name="_xlnm.Print_Area" localSheetId="5">'R_MP NEW 2022vs2021'!$A$1:$Q$41</definedName>
    <definedName name="_xlnm.Print_Area" localSheetId="6">'R_MP_2022 ranking'!$B$1:$I$14</definedName>
    <definedName name="_xlnm.Print_Area" localSheetId="1">'R_PTW 2022vs2021'!$A$1:$O$39</definedName>
    <definedName name="_xlnm.Print_Area" localSheetId="2">'R_PTW NEW 2022vs2021'!$A$1:$O$39</definedName>
    <definedName name="_xlnm.Print_Area" localSheetId="7">'R_PTW USED 2022vs2021'!$A$1:$O$39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27" i="19" l="1"/>
  <c r="J28" i="19" s="1"/>
  <c r="J29" i="19"/>
  <c r="J30" i="19"/>
  <c r="J12" i="19"/>
  <c r="J13" i="19"/>
  <c r="J14" i="19"/>
  <c r="J15" i="19"/>
  <c r="J16" i="19"/>
  <c r="J5" i="34"/>
  <c r="J6" i="34" s="1"/>
  <c r="J10" i="38"/>
  <c r="J10" i="37"/>
  <c r="J6" i="33"/>
  <c r="J7" i="33"/>
  <c r="J5" i="33"/>
  <c r="J5" i="16"/>
  <c r="J6" i="16" s="1"/>
  <c r="I27" i="19"/>
  <c r="I31" i="19" s="1"/>
  <c r="I28" i="19"/>
  <c r="I29" i="19"/>
  <c r="I30" i="19"/>
  <c r="I12" i="19"/>
  <c r="I13" i="19"/>
  <c r="I14" i="19"/>
  <c r="I15" i="19"/>
  <c r="I16" i="19"/>
  <c r="I5" i="34"/>
  <c r="I6" i="34"/>
  <c r="I7" i="34"/>
  <c r="C14" i="38"/>
  <c r="I10" i="38"/>
  <c r="I10" i="37"/>
  <c r="I5" i="33"/>
  <c r="I6" i="33" s="1"/>
  <c r="I7" i="33"/>
  <c r="I5" i="16"/>
  <c r="I6" i="16" s="1"/>
  <c r="I7" i="16"/>
  <c r="H29" i="19"/>
  <c r="H30" i="19"/>
  <c r="H27" i="19"/>
  <c r="H31" i="19" s="1"/>
  <c r="H14" i="19"/>
  <c r="H15" i="19"/>
  <c r="H12" i="19"/>
  <c r="H16" i="19" s="1"/>
  <c r="H5" i="34"/>
  <c r="H6" i="34" s="1"/>
  <c r="H10" i="38"/>
  <c r="H10" i="37"/>
  <c r="H5" i="33"/>
  <c r="H6" i="33" s="1"/>
  <c r="H5" i="16"/>
  <c r="H6" i="16" s="1"/>
  <c r="G10" i="38"/>
  <c r="F10" i="38"/>
  <c r="J31" i="19" l="1"/>
  <c r="J7" i="34"/>
  <c r="J7" i="16"/>
  <c r="H7" i="34"/>
  <c r="H7" i="33"/>
  <c r="H7" i="16"/>
  <c r="E30" i="19"/>
  <c r="C29" i="19"/>
  <c r="B29" i="19"/>
  <c r="G27" i="19"/>
  <c r="D27" i="19"/>
  <c r="C27" i="19"/>
  <c r="B27" i="19"/>
  <c r="F29" i="19"/>
  <c r="K23" i="19"/>
  <c r="J23" i="19"/>
  <c r="I23" i="19"/>
  <c r="H23" i="19"/>
  <c r="H28" i="19" s="1"/>
  <c r="C23" i="19"/>
  <c r="M23" i="19"/>
  <c r="L23" i="19"/>
  <c r="E23" i="19"/>
  <c r="D29" i="19"/>
  <c r="B23" i="19"/>
  <c r="E10" i="38"/>
  <c r="E15" i="19"/>
  <c r="D15" i="19"/>
  <c r="E12" i="19"/>
  <c r="E16" i="19" s="1"/>
  <c r="C12" i="19"/>
  <c r="B12" i="19"/>
  <c r="F15" i="19"/>
  <c r="C15" i="19"/>
  <c r="B15" i="19"/>
  <c r="G12" i="19"/>
  <c r="F12" i="19"/>
  <c r="D14" i="19"/>
  <c r="D8" i="19"/>
  <c r="C8" i="19"/>
  <c r="C13" i="19" s="1"/>
  <c r="M8" i="19"/>
  <c r="L8" i="19"/>
  <c r="K8" i="19"/>
  <c r="J8" i="19"/>
  <c r="H8" i="19"/>
  <c r="H13" i="19" s="1"/>
  <c r="E14" i="19"/>
  <c r="B8" i="19"/>
  <c r="F12" i="34"/>
  <c r="G7" i="34"/>
  <c r="F7" i="34"/>
  <c r="G5" i="34"/>
  <c r="F5" i="34"/>
  <c r="G6" i="34" s="1"/>
  <c r="C5" i="34"/>
  <c r="C7" i="34" s="1"/>
  <c r="N4" i="34"/>
  <c r="E12" i="34" s="1"/>
  <c r="C12" i="34"/>
  <c r="E5" i="34"/>
  <c r="D5" i="34"/>
  <c r="B11" i="34"/>
  <c r="D10" i="38"/>
  <c r="C10" i="38"/>
  <c r="B10" i="38"/>
  <c r="G10" i="37"/>
  <c r="F10" i="37"/>
  <c r="E10" i="37"/>
  <c r="D10" i="37"/>
  <c r="C10" i="37"/>
  <c r="B10" i="37"/>
  <c r="F12" i="33"/>
  <c r="C12" i="33"/>
  <c r="B12" i="33"/>
  <c r="F11" i="33"/>
  <c r="C11" i="33"/>
  <c r="B11" i="33"/>
  <c r="E7" i="33"/>
  <c r="B7" i="33"/>
  <c r="B6" i="33"/>
  <c r="G5" i="33"/>
  <c r="G7" i="33" s="1"/>
  <c r="F5" i="33"/>
  <c r="F6" i="33" s="1"/>
  <c r="E5" i="33"/>
  <c r="D5" i="33"/>
  <c r="E6" i="33" s="1"/>
  <c r="C5" i="33"/>
  <c r="C6" i="33" s="1"/>
  <c r="B5" i="33"/>
  <c r="N5" i="33" s="1"/>
  <c r="N4" i="33"/>
  <c r="E12" i="33" s="1"/>
  <c r="N3" i="33"/>
  <c r="F12" i="16"/>
  <c r="C12" i="16"/>
  <c r="B12" i="16"/>
  <c r="F11" i="16"/>
  <c r="C11" i="16"/>
  <c r="B11" i="16"/>
  <c r="E7" i="16"/>
  <c r="D7" i="16"/>
  <c r="B6" i="16"/>
  <c r="G5" i="16"/>
  <c r="G7" i="16" s="1"/>
  <c r="F5" i="16"/>
  <c r="F6" i="16" s="1"/>
  <c r="E5" i="16"/>
  <c r="D5" i="16"/>
  <c r="E6" i="16" s="1"/>
  <c r="C5" i="16"/>
  <c r="C7" i="16" s="1"/>
  <c r="B5" i="16"/>
  <c r="C6" i="16" s="1"/>
  <c r="N4" i="16"/>
  <c r="E12" i="16" s="1"/>
  <c r="N3" i="16"/>
  <c r="E11" i="16" s="1"/>
  <c r="E13" i="16" s="1"/>
  <c r="L3" i="41"/>
  <c r="T3" i="41" s="1"/>
  <c r="E34" i="19"/>
  <c r="E41" i="19" s="1"/>
  <c r="E9" i="34"/>
  <c r="D3" i="42"/>
  <c r="E12" i="38"/>
  <c r="E12" i="37"/>
  <c r="E9" i="33"/>
  <c r="B9" i="33"/>
  <c r="B12" i="37" s="1"/>
  <c r="B12" i="38" s="1"/>
  <c r="B9" i="34" s="1"/>
  <c r="B34" i="19" s="1"/>
  <c r="B41" i="19" s="1"/>
  <c r="C10" i="33"/>
  <c r="C13" i="37"/>
  <c r="C13" i="38"/>
  <c r="C10" i="34"/>
  <c r="B10" i="33"/>
  <c r="B13" i="37"/>
  <c r="B13" i="38"/>
  <c r="B10" i="34"/>
  <c r="F10" i="16"/>
  <c r="F10" i="33"/>
  <c r="F13" i="37"/>
  <c r="F13" i="38"/>
  <c r="F10" i="34" s="1"/>
  <c r="E10" i="16"/>
  <c r="E10" i="33"/>
  <c r="E13" i="37"/>
  <c r="E13" i="38" s="1"/>
  <c r="E10" i="34" s="1"/>
  <c r="O3" i="33" l="1"/>
  <c r="E11" i="33"/>
  <c r="E13" i="33" s="1"/>
  <c r="G11" i="16"/>
  <c r="C14" i="37"/>
  <c r="B14" i="37"/>
  <c r="F14" i="37"/>
  <c r="C31" i="19"/>
  <c r="C28" i="19"/>
  <c r="F11" i="34"/>
  <c r="F13" i="34" s="1"/>
  <c r="N22" i="19"/>
  <c r="B12" i="34"/>
  <c r="B13" i="34" s="1"/>
  <c r="D16" i="19"/>
  <c r="B30" i="19"/>
  <c r="D13" i="19"/>
  <c r="B31" i="19"/>
  <c r="F8" i="19"/>
  <c r="F13" i="19" s="1"/>
  <c r="N7" i="19"/>
  <c r="B16" i="19"/>
  <c r="B14" i="19"/>
  <c r="N26" i="19"/>
  <c r="C30" i="19"/>
  <c r="D12" i="19"/>
  <c r="F23" i="19"/>
  <c r="G8" i="19"/>
  <c r="G13" i="19" s="1"/>
  <c r="C16" i="19"/>
  <c r="C14" i="19"/>
  <c r="F14" i="38"/>
  <c r="E29" i="19"/>
  <c r="F37" i="19" s="1"/>
  <c r="G30" i="19"/>
  <c r="D30" i="19"/>
  <c r="C11" i="34"/>
  <c r="C13" i="34" s="1"/>
  <c r="B5" i="34"/>
  <c r="N5" i="34" s="1"/>
  <c r="I8" i="19"/>
  <c r="G15" i="19"/>
  <c r="G23" i="19"/>
  <c r="G31" i="19"/>
  <c r="D28" i="19"/>
  <c r="D31" i="19"/>
  <c r="G28" i="19"/>
  <c r="N21" i="19"/>
  <c r="D23" i="19"/>
  <c r="B28" i="19"/>
  <c r="F30" i="19"/>
  <c r="E27" i="19"/>
  <c r="E28" i="19" s="1"/>
  <c r="G29" i="19"/>
  <c r="F27" i="19"/>
  <c r="N25" i="19"/>
  <c r="E43" i="19" s="1"/>
  <c r="G12" i="34"/>
  <c r="B14" i="38"/>
  <c r="N9" i="38"/>
  <c r="E14" i="38" s="1"/>
  <c r="B13" i="19"/>
  <c r="N12" i="19"/>
  <c r="N6" i="19"/>
  <c r="N11" i="19"/>
  <c r="E8" i="19"/>
  <c r="E13" i="19" s="1"/>
  <c r="N10" i="19"/>
  <c r="E36" i="19" s="1"/>
  <c r="F16" i="19"/>
  <c r="G16" i="19"/>
  <c r="F14" i="19"/>
  <c r="G14" i="19"/>
  <c r="F6" i="34"/>
  <c r="E6" i="34"/>
  <c r="E7" i="34"/>
  <c r="D7" i="34"/>
  <c r="D6" i="34"/>
  <c r="N3" i="34"/>
  <c r="F13" i="33"/>
  <c r="G13" i="33" s="1"/>
  <c r="G11" i="33"/>
  <c r="N9" i="37"/>
  <c r="B13" i="33"/>
  <c r="C13" i="33"/>
  <c r="D12" i="33"/>
  <c r="G12" i="33"/>
  <c r="D11" i="33"/>
  <c r="O4" i="33"/>
  <c r="G6" i="33"/>
  <c r="C7" i="33"/>
  <c r="D7" i="33"/>
  <c r="G12" i="16"/>
  <c r="D6" i="33"/>
  <c r="F7" i="33"/>
  <c r="B13" i="16"/>
  <c r="C13" i="16"/>
  <c r="F13" i="16"/>
  <c r="G13" i="16" s="1"/>
  <c r="D12" i="16"/>
  <c r="D11" i="16"/>
  <c r="G6" i="16"/>
  <c r="B7" i="16"/>
  <c r="N5" i="16"/>
  <c r="D6" i="16"/>
  <c r="F7" i="16"/>
  <c r="F44" i="19" l="1"/>
  <c r="C44" i="19"/>
  <c r="B37" i="19"/>
  <c r="N23" i="19"/>
  <c r="B44" i="19"/>
  <c r="C37" i="19"/>
  <c r="D12" i="34"/>
  <c r="G14" i="38"/>
  <c r="D11" i="34"/>
  <c r="D14" i="37"/>
  <c r="N10" i="37"/>
  <c r="E14" i="37"/>
  <c r="G14" i="37" s="1"/>
  <c r="N30" i="19"/>
  <c r="E44" i="19"/>
  <c r="N15" i="19"/>
  <c r="E37" i="19"/>
  <c r="G37" i="19" s="1"/>
  <c r="C43" i="19"/>
  <c r="C36" i="19"/>
  <c r="F36" i="19"/>
  <c r="F38" i="19" s="1"/>
  <c r="B43" i="19"/>
  <c r="N13" i="19"/>
  <c r="N10" i="38"/>
  <c r="O3" i="34"/>
  <c r="E11" i="34"/>
  <c r="B7" i="34"/>
  <c r="B6" i="34"/>
  <c r="F28" i="19"/>
  <c r="B36" i="19" s="1"/>
  <c r="C6" i="34"/>
  <c r="N8" i="19"/>
  <c r="N27" i="19"/>
  <c r="N28" i="19" s="1"/>
  <c r="E31" i="19"/>
  <c r="F31" i="19"/>
  <c r="N29" i="19"/>
  <c r="D14" i="38"/>
  <c r="N14" i="19"/>
  <c r="N16" i="19"/>
  <c r="D13" i="34"/>
  <c r="N7" i="34"/>
  <c r="O4" i="34"/>
  <c r="N7" i="33"/>
  <c r="D13" i="16"/>
  <c r="D13" i="33"/>
  <c r="N7" i="16"/>
  <c r="O4" i="16"/>
  <c r="O3" i="16"/>
  <c r="C45" i="19" l="1"/>
  <c r="D44" i="19"/>
  <c r="G44" i="19"/>
  <c r="D37" i="19"/>
  <c r="C38" i="19"/>
  <c r="F43" i="19"/>
  <c r="G43" i="19" s="1"/>
  <c r="E45" i="19"/>
  <c r="E38" i="19"/>
  <c r="G38" i="19" s="1"/>
  <c r="B38" i="19"/>
  <c r="D36" i="19"/>
  <c r="E13" i="34"/>
  <c r="G13" i="34" s="1"/>
  <c r="G11" i="34"/>
  <c r="B45" i="19"/>
  <c r="D43" i="19"/>
  <c r="N31" i="19"/>
  <c r="G36" i="19"/>
  <c r="D45" i="19" l="1"/>
  <c r="D38" i="19"/>
  <c r="F45" i="19"/>
  <c r="G45" i="19" s="1"/>
</calcChain>
</file>

<file path=xl/sharedStrings.xml><?xml version="1.0" encoding="utf-8"?>
<sst xmlns="http://schemas.openxmlformats.org/spreadsheetml/2006/main" count="426" uniqueCount="160">
  <si>
    <t>BMW</t>
  </si>
  <si>
    <t>MAR</t>
  </si>
  <si>
    <t>INDEX</t>
  </si>
  <si>
    <t>MOPEDS</t>
  </si>
  <si>
    <t>MOTORCYCLES</t>
  </si>
  <si>
    <t>TOTAL</t>
  </si>
  <si>
    <t>TYPE</t>
  </si>
  <si>
    <t>JAN</t>
  </si>
  <si>
    <t>FEB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</si>
  <si>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</si>
  <si>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</si>
  <si>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</si>
  <si>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</si>
  <si>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</si>
  <si>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</si>
  <si>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</si>
  <si>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</si>
  <si>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</si>
  <si>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change TOTAL y/y</t>
  </si>
  <si>
    <t>change NEW y/y</t>
  </si>
  <si>
    <t>change USED y/y</t>
  </si>
  <si>
    <t>NEW MC - share%</t>
  </si>
  <si>
    <t>NEW MP - share%</t>
  </si>
  <si>
    <t>MOTORCYCLE</t>
  </si>
  <si>
    <t>MOPED</t>
  </si>
  <si>
    <t>YAMAHA</t>
  </si>
  <si>
    <t>HONDA</t>
  </si>
  <si>
    <t>JUNAK</t>
  </si>
  <si>
    <t>SUZUKI</t>
  </si>
  <si>
    <t>ZIPP</t>
  </si>
  <si>
    <t>KAWASAKI</t>
  </si>
  <si>
    <t>KTM</t>
  </si>
  <si>
    <t>change
y/y</t>
  </si>
  <si>
    <t>MC PZPM 2008</t>
  </si>
  <si>
    <t>MC PZPM 2009</t>
  </si>
  <si>
    <t>YEAR</t>
  </si>
  <si>
    <t>New MC*</t>
  </si>
  <si>
    <t>New MP*</t>
  </si>
  <si>
    <t>NEW</t>
  </si>
  <si>
    <t>USED</t>
  </si>
  <si>
    <t xml:space="preserve">TYPE </t>
  </si>
  <si>
    <t>REMARK:* It was assumed that new motorcycles and mopeds are those without date of first registration abroad and not older than 3 year</t>
  </si>
  <si>
    <t>REMARK* It was assumed that new motorcycles and mopeds are those without date of first registration abroad and not older than 3 year
** figures contain also PTW without first registration date abroad, which are older than 3 years</t>
  </si>
  <si>
    <t>REMARK* It was assumed that new motorcycles and mopeds are those without date of first registration abroad and not older than 3 years</t>
  </si>
  <si>
    <t>ROMET MOTORS</t>
  </si>
  <si>
    <t>Segment</t>
  </si>
  <si>
    <t>BIG SCOOTER</t>
  </si>
  <si>
    <t>CHOPPER &amp; CRUISER</t>
  </si>
  <si>
    <t>STREET</t>
  </si>
  <si>
    <t>SUPERSPORT</t>
  </si>
  <si>
    <t>TOURIST</t>
  </si>
  <si>
    <t>ON/OFF</t>
  </si>
  <si>
    <t>OFF ROAD</t>
  </si>
  <si>
    <t>No.</t>
  </si>
  <si>
    <t>Make</t>
  </si>
  <si>
    <t>Engine Capacity</t>
  </si>
  <si>
    <t>Share %</t>
  </si>
  <si>
    <t>% Change</t>
  </si>
  <si>
    <t>Change
y/y</t>
  </si>
  <si>
    <t>in units</t>
  </si>
  <si>
    <t>other</t>
  </si>
  <si>
    <t>Grand total</t>
  </si>
  <si>
    <t>sub ttl 1-10</t>
  </si>
  <si>
    <t>Other makes</t>
  </si>
  <si>
    <t>BIG SCOOTER ttl</t>
  </si>
  <si>
    <t>CHOPPER &amp; CRUISER ttl</t>
  </si>
  <si>
    <t>STREET ttl</t>
  </si>
  <si>
    <t>SUPERSPORT ttl</t>
  </si>
  <si>
    <t>TOURIST ttl</t>
  </si>
  <si>
    <t>ON/OFF ttl</t>
  </si>
  <si>
    <t>OFF ROAD ttl</t>
  </si>
  <si>
    <t>HUSQVARNA</t>
  </si>
  <si>
    <t>BARTON</t>
  </si>
  <si>
    <t>REGISTRATIONS (PZPM analysis based on Central Register of Vehicles, Ministry of Digital Affairs (CEP MC) - Total Market</t>
  </si>
  <si>
    <t>Source: PZPM analysis based on Central Register of Vehicles Ministry of Digital Affairs (CEP MC)</t>
  </si>
  <si>
    <t>electric</t>
  </si>
  <si>
    <t>&lt;=125cc</t>
  </si>
  <si>
    <t>125cc&lt;engine capacity&lt;=250cc</t>
  </si>
  <si>
    <t>250cc&lt;engine capacity&lt;=500cc</t>
  </si>
  <si>
    <t>500cc&lt;engine capacity&lt;=750cc</t>
  </si>
  <si>
    <t>BENELLI</t>
  </si>
  <si>
    <t>ZHONGNENG</t>
  </si>
  <si>
    <t>RAZEM 1-10</t>
  </si>
  <si>
    <t>POZOSTAŁE MARKI</t>
  </si>
  <si>
    <t>RAZEM</t>
  </si>
  <si>
    <t>TOTAL 2021</t>
  </si>
  <si>
    <t>2021
Share %</t>
  </si>
  <si>
    <t>VESPA</t>
  </si>
  <si>
    <t>YIBEN</t>
  </si>
  <si>
    <t>YEAR 2021:</t>
  </si>
  <si>
    <t>NEW MC* 2021</t>
  </si>
  <si>
    <t>USED MC** 2021</t>
  </si>
  <si>
    <t>TOTAL MC 2021</t>
  </si>
  <si>
    <t>NEW MP* 2021</t>
  </si>
  <si>
    <t>USED MP** 2021</t>
  </si>
  <si>
    <t>TOTAL MP 2021</t>
  </si>
  <si>
    <t>SPORT-TOURER</t>
  </si>
  <si>
    <t>SPORT-TOURER ttl</t>
  </si>
  <si>
    <t>SUNRA</t>
  </si>
  <si>
    <t>KYMCO</t>
  </si>
  <si>
    <t xml:space="preserve">Source: PZPM analysis based on Central Register of Vehicles, KPRM/Ministry of  Digital Affairs 
</t>
  </si>
  <si>
    <t>TRIUMPH</t>
  </si>
  <si>
    <t>YADEA</t>
  </si>
  <si>
    <t>R_MC 2022 rankings</t>
  </si>
  <si>
    <t>R_MP_2022 ranking</t>
  </si>
  <si>
    <t>R_MC&amp;MP structure 2022</t>
  </si>
  <si>
    <t>MC and MP SHARE in TOTAL FIRST REGISTRATIONS, YEAR 2022</t>
  </si>
  <si>
    <t>R_PTW 2022vs2021</t>
  </si>
  <si>
    <t>FIRST REGISTRATIONS OF PTW, 2022 VS 2021</t>
  </si>
  <si>
    <t>R_PTW NEW 2022vs2021</t>
  </si>
  <si>
    <t>FIRST REGISTRATIONS OF NEW* PTW, 2022 vs 2021</t>
  </si>
  <si>
    <t>R_MC NEW 2022vs2021</t>
  </si>
  <si>
    <t>FIRST REGISTRATIONS OF NEW* MC, 2022 vs 2021</t>
  </si>
  <si>
    <t>R_MP NEW 2022vs2021</t>
  </si>
  <si>
    <t>FIRST REGISTRATIONS OF NEW* MP, 2022 vs 2021</t>
  </si>
  <si>
    <t>R_PTW USED 2022vs2021</t>
  </si>
  <si>
    <t>FIRST REGISTRATIONS OF NEW USED PTW, 2022 VS 2021</t>
  </si>
  <si>
    <t>NEW and USED PTW FIRST REGISTRATIONS IN POLAND in units, 2022</t>
  </si>
  <si>
    <t>TOTAL 2022</t>
  </si>
  <si>
    <t>2022 CHANGE % m/m</t>
  </si>
  <si>
    <t>FIRST REGISTRATION OF NEW AND USED PTW JANUARY - DECEMBER 2021</t>
  </si>
  <si>
    <t>2022 vs 2021 CHANGE %  y/y</t>
  </si>
  <si>
    <t>NEW PTW FIRST REGISTRATIONS IN POLAND in units, 2022</t>
  </si>
  <si>
    <t>FIRST REGISTRATION OF NEW PTW JANUARY - DECEMBER 2021</t>
  </si>
  <si>
    <t>NEW MC FIRST REGISTRATIONS IN POLAND in units, 2022 vs 2021</t>
  </si>
  <si>
    <t>change 2022/2021</t>
  </si>
  <si>
    <t>2022
Share %</t>
  </si>
  <si>
    <t>New MOTORCYCLES - makes ranking by DCC - 2022 YTD</t>
  </si>
  <si>
    <t>New MOTORCYCLES - makes ranking by segments - 2022 YTD</t>
  </si>
  <si>
    <t>NEW MP FIRST REGISTRATIONS IN POLAND in units, 2022 vs 2021</t>
  </si>
  <si>
    <t>USED PTW FIRST REGISTRATIONS IN POLAND in units, 2022</t>
  </si>
  <si>
    <t>FIRST REGISTRATION OF USED PTW JANUARY - DECEMBER 2021</t>
  </si>
  <si>
    <t>MC and MP SHARE in TOTAL FIRST REGISTRATIONS, in units, YEAR 2022</t>
  </si>
  <si>
    <t>YEAR 2022:</t>
  </si>
  <si>
    <t>NEW MC* 2022</t>
  </si>
  <si>
    <t>USED MC** 2022</t>
  </si>
  <si>
    <t>TOTAL MC 2022</t>
  </si>
  <si>
    <t>NEW MP* 2022</t>
  </si>
  <si>
    <t>USED MP** 2022</t>
  </si>
  <si>
    <t>TOTAL MP 2022</t>
  </si>
  <si>
    <t>APRILIA</t>
  </si>
  <si>
    <t>KEEWAY</t>
  </si>
  <si>
    <t>OTHER ttl</t>
  </si>
  <si>
    <t>FIRST REGISTRATIONS of NEW* MC, TOP10 BRANDS APRIL 2022</t>
  </si>
  <si>
    <t>FIRST REGISTRATIONS MP, TOP10 BRANDS APRIL 2022</t>
  </si>
  <si>
    <t>ZONTES</t>
  </si>
  <si>
    <t>&gt;1000cm3</t>
  </si>
  <si>
    <t>750cc&lt;engine capacity&lt;=1000cc</t>
  </si>
  <si>
    <t>engine capacity&gt;1000cc</t>
  </si>
  <si>
    <t>HARLEY-DAVIDSON</t>
  </si>
  <si>
    <t>SUPER SOCO</t>
  </si>
  <si>
    <t>no data</t>
  </si>
  <si>
    <t>EFUN</t>
  </si>
  <si>
    <t>New* MOPEDS - Top 10 Makes - 2022 YTD</t>
  </si>
  <si>
    <t>New* MOTORCYCLE - Top 10 Makes - 2022 YTD</t>
  </si>
  <si>
    <t>SEPTEMBER</t>
  </si>
  <si>
    <t>JANUARY-SEPTEMBER</t>
  </si>
  <si>
    <t>January - September</t>
  </si>
  <si>
    <t/>
  </si>
  <si>
    <t>TORQ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</si>
</sst>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z_ł_-;\-* #,##0.00\ _z_ł_-;_-* &quot;-&quot;??\ _z_ł_-;_-@_-"/>
    <numFmt numFmtId="165" formatCode="0.0%"/>
    <numFmt numFmtId="166" formatCode="_-* #,##0\ _z_ł_-;\-* #,##0\ _z_ł_-;_-* &quot;-&quot;??\ _z_ł_-;_-@_-"/>
    <numFmt numFmtId="167" formatCode="_-* #,##0.0\ _z_ł_-;\-* #,##0.0\ _z_ł_-;_-* &quot;-&quot;??\ _z_ł_-;_-@_-"/>
    <numFmt numFmtId="168" formatCode="#,##0_ ;\-#,##0\ "/>
  </numFmts>
  <fonts count="45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u/>
      <sz val="10"/>
      <color indexed="12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sz val="10"/>
      <color indexed="9"/>
      <name val="Arial"/>
      <family val="2"/>
      <charset val="238"/>
    </font>
    <font>
      <sz val="10"/>
      <color indexed="8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10"/>
      <name val="Arial"/>
      <family val="2"/>
      <charset val="238"/>
    </font>
    <font>
      <sz val="10"/>
      <name val="Tahoma"/>
      <family val="2"/>
      <charset val="238"/>
    </font>
    <font>
      <i/>
      <sz val="9"/>
      <name val="Arial"/>
      <family val="2"/>
      <charset val="238"/>
    </font>
    <font>
      <sz val="8"/>
      <name val="Arial"/>
      <family val="2"/>
      <charset val="238"/>
    </font>
    <font>
      <b/>
      <sz val="11"/>
      <name val="Tahoma"/>
      <family val="2"/>
      <charset val="238"/>
    </font>
    <font>
      <b/>
      <sz val="10"/>
      <name val="Tahoma"/>
      <family val="2"/>
      <charset val="238"/>
    </font>
    <font>
      <sz val="9"/>
      <name val="Tahoma"/>
      <family val="2"/>
      <charset val="238"/>
    </font>
    <font>
      <b/>
      <sz val="9"/>
      <name val="Tahoma"/>
      <family val="2"/>
      <charset val="238"/>
    </font>
    <font>
      <sz val="10"/>
      <color indexed="10"/>
      <name val="Tahoma"/>
      <family val="2"/>
      <charset val="238"/>
    </font>
    <font>
      <sz val="10"/>
      <name val="Arial"/>
      <family val="2"/>
      <charset val="238"/>
    </font>
    <font>
      <b/>
      <sz val="10"/>
      <color theme="1"/>
      <name val="Tahoma"/>
      <family val="2"/>
      <charset val="238"/>
    </font>
    <font>
      <sz val="10"/>
      <color rgb="FF0070C0"/>
      <name val="Arial"/>
      <family val="2"/>
      <charset val="238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4.9989318521683403E-2"/>
        <bgColor indexed="64"/>
      </patternFill>
    </fill>
  </fills>
  <borders count="3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5"/>
      </top>
      <bottom/>
      <diagonal/>
    </border>
    <border>
      <left style="thin">
        <color indexed="65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5"/>
      </right>
      <top style="thin">
        <color indexed="8"/>
      </top>
      <bottom style="thin">
        <color indexed="64"/>
      </bottom>
      <diagonal/>
    </border>
    <border>
      <left style="thin">
        <color indexed="65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/>
      <top style="thin">
        <color auto="1"/>
      </top>
      <bottom/>
      <diagonal/>
    </border>
  </borders>
  <cellStyleXfs count="73">
    <xf numFmtId="0" fontId="0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5" borderId="0" applyNumberFormat="0" applyBorder="0" applyAlignment="0" applyProtection="0"/>
    <xf numFmtId="0" fontId="11" fillId="8" borderId="0" applyNumberFormat="0" applyBorder="0" applyAlignment="0" applyProtection="0"/>
    <xf numFmtId="0" fontId="11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9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9" borderId="0" applyNumberFormat="0" applyBorder="0" applyAlignment="0" applyProtection="0"/>
    <xf numFmtId="0" fontId="27" fillId="3" borderId="0" applyNumberFormat="0" applyBorder="0" applyAlignment="0" applyProtection="0"/>
    <xf numFmtId="0" fontId="22" fillId="20" borderId="1" applyNumberFormat="0" applyAlignment="0" applyProtection="0"/>
    <xf numFmtId="0" fontId="17" fillId="21" borderId="2" applyNumberFormat="0" applyAlignment="0" applyProtection="0"/>
    <xf numFmtId="0" fontId="13" fillId="7" borderId="1" applyNumberFormat="0" applyAlignment="0" applyProtection="0"/>
    <xf numFmtId="0" fontId="14" fillId="20" borderId="3" applyNumberFormat="0" applyAlignment="0" applyProtection="0"/>
    <xf numFmtId="164" fontId="2" fillId="0" borderId="0" applyFont="0" applyFill="0" applyBorder="0" applyAlignment="0" applyProtection="0"/>
    <xf numFmtId="164" fontId="31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8" fillId="0" borderId="4" applyNumberFormat="0" applyFill="0" applyAlignment="0" applyProtection="0"/>
    <xf numFmtId="0" fontId="19" fillId="0" borderId="5" applyNumberFormat="0" applyFill="0" applyAlignment="0" applyProtection="0"/>
    <xf numFmtId="0" fontId="20" fillId="0" borderId="6" applyNumberFormat="0" applyFill="0" applyAlignment="0" applyProtection="0"/>
    <xf numFmtId="0" fontId="20" fillId="0" borderId="0" applyNumberForma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13" fillId="7" borderId="1" applyNumberFormat="0" applyAlignment="0" applyProtection="0"/>
    <xf numFmtId="0" fontId="16" fillId="0" borderId="7" applyNumberFormat="0" applyFill="0" applyAlignment="0" applyProtection="0"/>
    <xf numFmtId="0" fontId="17" fillId="21" borderId="2" applyNumberFormat="0" applyAlignment="0" applyProtection="0"/>
    <xf numFmtId="0" fontId="16" fillId="0" borderId="7" applyNumberFormat="0" applyFill="0" applyAlignment="0" applyProtection="0"/>
    <xf numFmtId="0" fontId="18" fillId="0" borderId="4" applyNumberFormat="0" applyFill="0" applyAlignment="0" applyProtection="0"/>
    <xf numFmtId="0" fontId="19" fillId="0" borderId="5" applyNumberFormat="0" applyFill="0" applyAlignment="0" applyProtection="0"/>
    <xf numFmtId="0" fontId="20" fillId="0" borderId="6" applyNumberFormat="0" applyFill="0" applyAlignment="0" applyProtection="0"/>
    <xf numFmtId="0" fontId="20" fillId="0" borderId="0" applyNumberFormat="0" applyFill="0" applyBorder="0" applyAlignment="0" applyProtection="0"/>
    <xf numFmtId="0" fontId="21" fillId="22" borderId="0" applyNumberFormat="0" applyBorder="0" applyAlignment="0" applyProtection="0"/>
    <xf numFmtId="0" fontId="7" fillId="0" borderId="0"/>
    <xf numFmtId="0" fontId="3" fillId="0" borderId="0"/>
    <xf numFmtId="0" fontId="3" fillId="0" borderId="0"/>
    <xf numFmtId="0" fontId="3" fillId="0" borderId="0"/>
    <xf numFmtId="0" fontId="2" fillId="23" borderId="8" applyNumberFormat="0" applyFont="0" applyAlignment="0" applyProtection="0"/>
    <xf numFmtId="0" fontId="22" fillId="20" borderId="1" applyNumberFormat="0" applyAlignment="0" applyProtection="0"/>
    <xf numFmtId="0" fontId="14" fillId="20" borderId="3" applyNumberFormat="0" applyAlignment="0" applyProtection="0"/>
    <xf numFmtId="9" fontId="2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2" fillId="0" borderId="0" applyFont="0" applyFill="0" applyBorder="0" applyAlignment="0" applyProtection="0"/>
    <xf numFmtId="0" fontId="23" fillId="0" borderId="9" applyNumberFormat="0" applyFill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3" fillId="0" borderId="9" applyNumberFormat="0" applyFill="0" applyAlignment="0" applyProtection="0"/>
    <xf numFmtId="0" fontId="26" fillId="0" borderId="0" applyNumberFormat="0" applyFill="0" applyBorder="0" applyAlignment="0" applyProtection="0"/>
    <xf numFmtId="0" fontId="2" fillId="23" borderId="8" applyNumberFormat="0" applyFont="0" applyAlignment="0" applyProtection="0"/>
    <xf numFmtId="0" fontId="25" fillId="0" borderId="0" applyNumberFormat="0" applyFill="0" applyBorder="0" applyAlignment="0" applyProtection="0"/>
  </cellStyleXfs>
  <cellXfs count="288">
    <xf numFmtId="0" fontId="0" fillId="0" borderId="0" xfId="0"/>
    <xf numFmtId="0" fontId="0" fillId="0" borderId="0" xfId="0" applyFill="1" applyBorder="1"/>
    <xf numFmtId="0" fontId="0" fillId="0" borderId="0" xfId="0" applyBorder="1"/>
    <xf numFmtId="0" fontId="0" fillId="0" borderId="10" xfId="0" applyBorder="1"/>
    <xf numFmtId="0" fontId="0" fillId="0" borderId="10" xfId="0" applyFill="1" applyBorder="1"/>
    <xf numFmtId="0" fontId="0" fillId="0" borderId="0" xfId="0" applyFill="1"/>
    <xf numFmtId="0" fontId="0" fillId="0" borderId="0" xfId="0" applyNumberFormat="1" applyFill="1" applyBorder="1"/>
    <xf numFmtId="0" fontId="0" fillId="0" borderId="11" xfId="0" applyBorder="1"/>
    <xf numFmtId="0" fontId="8" fillId="0" borderId="0" xfId="0" applyFont="1" applyFill="1" applyBorder="1" applyAlignment="1">
      <alignment horizontal="left"/>
    </xf>
    <xf numFmtId="0" fontId="6" fillId="24" borderId="10" xfId="0" applyFont="1" applyFill="1" applyBorder="1"/>
    <xf numFmtId="0" fontId="0" fillId="0" borderId="0" xfId="0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0" fillId="0" borderId="0" xfId="0" applyBorder="1" applyAlignment="1">
      <alignment vertical="center"/>
    </xf>
    <xf numFmtId="0" fontId="8" fillId="0" borderId="0" xfId="0" applyFont="1"/>
    <xf numFmtId="0" fontId="8" fillId="0" borderId="12" xfId="0" applyFont="1" applyFill="1" applyBorder="1" applyAlignment="1">
      <alignment wrapText="1" shrinkToFit="1"/>
    </xf>
    <xf numFmtId="0" fontId="0" fillId="0" borderId="0" xfId="0" applyBorder="1" applyAlignment="1">
      <alignment horizontal="center" vertical="center"/>
    </xf>
    <xf numFmtId="165" fontId="7" fillId="0" borderId="12" xfId="61" applyNumberFormat="1" applyFont="1" applyBorder="1"/>
    <xf numFmtId="0" fontId="7" fillId="0" borderId="0" xfId="0" applyFont="1"/>
    <xf numFmtId="166" fontId="10" fillId="0" borderId="10" xfId="36" applyNumberFormat="1" applyFont="1" applyFill="1" applyBorder="1" applyAlignment="1">
      <alignment wrapText="1"/>
    </xf>
    <xf numFmtId="166" fontId="10" fillId="0" borderId="13" xfId="36" applyNumberFormat="1" applyFont="1" applyFill="1" applyBorder="1" applyAlignment="1">
      <alignment wrapText="1"/>
    </xf>
    <xf numFmtId="166" fontId="2" fillId="0" borderId="0" xfId="36" applyNumberFormat="1" applyFont="1" applyBorder="1"/>
    <xf numFmtId="3" fontId="0" fillId="0" borderId="0" xfId="0" applyNumberFormat="1" applyFill="1" applyBorder="1"/>
    <xf numFmtId="166" fontId="2" fillId="0" borderId="0" xfId="36" applyNumberFormat="1" applyFont="1" applyFill="1" applyBorder="1"/>
    <xf numFmtId="166" fontId="0" fillId="0" borderId="0" xfId="0" applyNumberFormat="1" applyBorder="1"/>
    <xf numFmtId="166" fontId="0" fillId="0" borderId="0" xfId="0" applyNumberFormat="1"/>
    <xf numFmtId="166" fontId="10" fillId="0" borderId="14" xfId="36" applyNumberFormat="1" applyFont="1" applyFill="1" applyBorder="1" applyAlignment="1">
      <alignment horizontal="center"/>
    </xf>
    <xf numFmtId="166" fontId="10" fillId="0" borderId="10" xfId="36" applyNumberFormat="1" applyFont="1" applyFill="1" applyBorder="1" applyAlignment="1">
      <alignment horizontal="center"/>
    </xf>
    <xf numFmtId="166" fontId="0" fillId="0" borderId="0" xfId="0" applyNumberFormat="1" applyFill="1" applyBorder="1"/>
    <xf numFmtId="0" fontId="7" fillId="0" borderId="0" xfId="0" applyFont="1" applyFill="1" applyBorder="1"/>
    <xf numFmtId="165" fontId="0" fillId="0" borderId="0" xfId="61" applyNumberFormat="1" applyFont="1"/>
    <xf numFmtId="166" fontId="6" fillId="24" borderId="10" xfId="36" applyNumberFormat="1" applyFont="1" applyFill="1" applyBorder="1" applyAlignment="1">
      <alignment wrapText="1"/>
    </xf>
    <xf numFmtId="165" fontId="2" fillId="0" borderId="0" xfId="61" applyNumberFormat="1" applyFill="1" applyBorder="1" applyAlignment="1">
      <alignment shrinkToFit="1"/>
    </xf>
    <xf numFmtId="0" fontId="0" fillId="0" borderId="0" xfId="0" applyFill="1" applyBorder="1" applyAlignment="1">
      <alignment horizontal="center"/>
    </xf>
    <xf numFmtId="0" fontId="2" fillId="0" borderId="0" xfId="0" applyFont="1" applyBorder="1"/>
    <xf numFmtId="165" fontId="2" fillId="0" borderId="0" xfId="61" applyNumberFormat="1" applyFill="1" applyBorder="1"/>
    <xf numFmtId="0" fontId="2" fillId="0" borderId="0" xfId="0" applyFont="1" applyFill="1" applyBorder="1"/>
    <xf numFmtId="165" fontId="0" fillId="0" borderId="0" xfId="61" applyNumberFormat="1" applyFont="1" applyFill="1" applyBorder="1"/>
    <xf numFmtId="0" fontId="6" fillId="0" borderId="0" xfId="0" applyFont="1"/>
    <xf numFmtId="0" fontId="6" fillId="0" borderId="0" xfId="0" applyFont="1" applyFill="1" applyBorder="1" applyAlignment="1">
      <alignment vertical="center"/>
    </xf>
    <xf numFmtId="0" fontId="28" fillId="0" borderId="10" xfId="0" applyFont="1" applyFill="1" applyBorder="1"/>
    <xf numFmtId="0" fontId="29" fillId="0" borderId="10" xfId="0" applyFont="1" applyFill="1" applyBorder="1"/>
    <xf numFmtId="0" fontId="29" fillId="24" borderId="10" xfId="0" applyFont="1" applyFill="1" applyBorder="1"/>
    <xf numFmtId="0" fontId="28" fillId="0" borderId="0" xfId="0" applyFont="1" applyFill="1" applyBorder="1"/>
    <xf numFmtId="166" fontId="10" fillId="0" borderId="15" xfId="36" applyNumberFormat="1" applyFont="1" applyFill="1" applyBorder="1" applyAlignment="1">
      <alignment wrapText="1"/>
    </xf>
    <xf numFmtId="0" fontId="28" fillId="0" borderId="0" xfId="0" applyFont="1"/>
    <xf numFmtId="0" fontId="6" fillId="0" borderId="10" xfId="0" applyFont="1" applyFill="1" applyBorder="1" applyAlignment="1">
      <alignment horizontal="center" vertical="center" wrapText="1"/>
    </xf>
    <xf numFmtId="166" fontId="3" fillId="0" borderId="10" xfId="36" applyNumberFormat="1" applyFont="1" applyFill="1" applyBorder="1"/>
    <xf numFmtId="0" fontId="3" fillId="0" borderId="10" xfId="0" applyNumberFormat="1" applyFont="1" applyFill="1" applyBorder="1"/>
    <xf numFmtId="0" fontId="3" fillId="0" borderId="10" xfId="0" applyFont="1" applyFill="1" applyBorder="1"/>
    <xf numFmtId="0" fontId="3" fillId="0" borderId="16" xfId="0" applyFont="1" applyFill="1" applyBorder="1"/>
    <xf numFmtId="165" fontId="0" fillId="0" borderId="0" xfId="62" applyNumberFormat="1" applyFont="1" applyFill="1" applyBorder="1"/>
    <xf numFmtId="166" fontId="31" fillId="0" borderId="0" xfId="37" applyNumberFormat="1" applyFont="1" applyFill="1" applyBorder="1"/>
    <xf numFmtId="166" fontId="31" fillId="0" borderId="0" xfId="37" applyNumberFormat="1" applyFont="1" applyFill="1" applyBorder="1" applyAlignment="1">
      <alignment vertical="center"/>
    </xf>
    <xf numFmtId="166" fontId="32" fillId="0" borderId="0" xfId="37" applyNumberFormat="1" applyFont="1" applyFill="1" applyBorder="1" applyAlignment="1">
      <alignment horizontal="center"/>
    </xf>
    <xf numFmtId="166" fontId="32" fillId="0" borderId="0" xfId="37" applyNumberFormat="1" applyFont="1" applyFill="1" applyBorder="1" applyAlignment="1">
      <alignment wrapText="1"/>
    </xf>
    <xf numFmtId="166" fontId="32" fillId="0" borderId="0" xfId="37" applyNumberFormat="1" applyFont="1" applyFill="1" applyBorder="1" applyAlignment="1">
      <alignment horizontal="right" wrapText="1"/>
    </xf>
    <xf numFmtId="166" fontId="31" fillId="0" borderId="0" xfId="37" applyNumberFormat="1" applyFill="1" applyBorder="1"/>
    <xf numFmtId="165" fontId="31" fillId="0" borderId="0" xfId="62" applyNumberFormat="1" applyFill="1" applyBorder="1"/>
    <xf numFmtId="0" fontId="31" fillId="0" borderId="0" xfId="0" applyFont="1" applyBorder="1"/>
    <xf numFmtId="166" fontId="6" fillId="0" borderId="0" xfId="37" applyNumberFormat="1" applyFont="1" applyFill="1" applyBorder="1"/>
    <xf numFmtId="166" fontId="6" fillId="0" borderId="0" xfId="0" applyNumberFormat="1" applyFont="1" applyFill="1" applyBorder="1"/>
    <xf numFmtId="166" fontId="31" fillId="0" borderId="0" xfId="37" applyNumberFormat="1" applyFont="1" applyBorder="1"/>
    <xf numFmtId="0" fontId="3" fillId="0" borderId="0" xfId="0" applyFont="1"/>
    <xf numFmtId="0" fontId="3" fillId="0" borderId="0" xfId="0" applyFont="1" applyBorder="1" applyAlignment="1">
      <alignment vertical="center"/>
    </xf>
    <xf numFmtId="0" fontId="8" fillId="0" borderId="10" xfId="0" applyFont="1" applyFill="1" applyBorder="1"/>
    <xf numFmtId="0" fontId="8" fillId="25" borderId="10" xfId="0" applyFont="1" applyFill="1" applyBorder="1"/>
    <xf numFmtId="0" fontId="0" fillId="0" borderId="17" xfId="0" applyNumberFormat="1" applyBorder="1"/>
    <xf numFmtId="166" fontId="10" fillId="0" borderId="10" xfId="37" applyNumberFormat="1" applyFont="1" applyFill="1" applyBorder="1" applyAlignment="1">
      <alignment wrapText="1"/>
    </xf>
    <xf numFmtId="166" fontId="10" fillId="0" borderId="18" xfId="36" applyNumberFormat="1" applyFont="1" applyFill="1" applyBorder="1" applyAlignment="1">
      <alignment wrapText="1"/>
    </xf>
    <xf numFmtId="166" fontId="3" fillId="0" borderId="19" xfId="36" applyNumberFormat="1" applyFont="1" applyFill="1" applyBorder="1"/>
    <xf numFmtId="0" fontId="3" fillId="0" borderId="0" xfId="56" applyBorder="1" applyAlignment="1">
      <alignment vertical="center" wrapText="1"/>
    </xf>
    <xf numFmtId="0" fontId="3" fillId="0" borderId="0" xfId="56"/>
    <xf numFmtId="0" fontId="3" fillId="0" borderId="0" xfId="56" applyBorder="1" applyAlignment="1">
      <alignment horizontal="center" vertical="center" wrapText="1"/>
    </xf>
    <xf numFmtId="0" fontId="3" fillId="0" borderId="0" xfId="56" applyFill="1" applyBorder="1" applyAlignment="1">
      <alignment horizontal="center" vertical="center"/>
    </xf>
    <xf numFmtId="0" fontId="3" fillId="0" borderId="0" xfId="56" applyBorder="1" applyAlignment="1">
      <alignment horizontal="center" vertical="center"/>
    </xf>
    <xf numFmtId="0" fontId="3" fillId="0" borderId="0" xfId="56" applyBorder="1"/>
    <xf numFmtId="0" fontId="3" fillId="0" borderId="0" xfId="56" applyNumberFormat="1" applyFill="1" applyBorder="1"/>
    <xf numFmtId="165" fontId="3" fillId="0" borderId="0" xfId="63" applyNumberFormat="1" applyFill="1" applyBorder="1"/>
    <xf numFmtId="165" fontId="3" fillId="0" borderId="0" xfId="63" applyNumberFormat="1" applyBorder="1"/>
    <xf numFmtId="0" fontId="3" fillId="0" borderId="0" xfId="56" applyFill="1" applyBorder="1"/>
    <xf numFmtId="0" fontId="33" fillId="0" borderId="0" xfId="56" applyFont="1" applyFill="1" applyBorder="1"/>
    <xf numFmtId="165" fontId="3" fillId="0" borderId="12" xfId="62" applyNumberFormat="1" applyFont="1" applyBorder="1"/>
    <xf numFmtId="165" fontId="3" fillId="0" borderId="0" xfId="62" applyNumberFormat="1" applyFont="1" applyBorder="1"/>
    <xf numFmtId="0" fontId="9" fillId="0" borderId="0" xfId="0" applyFont="1" applyBorder="1"/>
    <xf numFmtId="0" fontId="33" fillId="0" borderId="0" xfId="0" applyFont="1" applyBorder="1"/>
    <xf numFmtId="0" fontId="0" fillId="24" borderId="10" xfId="0" applyFill="1" applyBorder="1"/>
    <xf numFmtId="165" fontId="0" fillId="0" borderId="0" xfId="62" applyNumberFormat="1" applyFont="1" applyBorder="1"/>
    <xf numFmtId="165" fontId="0" fillId="0" borderId="0" xfId="62" applyNumberFormat="1" applyFont="1" applyBorder="1" applyAlignment="1">
      <alignment shrinkToFit="1"/>
    </xf>
    <xf numFmtId="165" fontId="9" fillId="0" borderId="0" xfId="62" applyNumberFormat="1" applyFont="1" applyBorder="1" applyAlignment="1">
      <alignment shrinkToFit="1"/>
    </xf>
    <xf numFmtId="166" fontId="10" fillId="0" borderId="10" xfId="37" applyNumberFormat="1" applyFont="1" applyFill="1" applyBorder="1" applyAlignment="1">
      <alignment vertical="center" wrapText="1"/>
    </xf>
    <xf numFmtId="166" fontId="10" fillId="0" borderId="20" xfId="37" applyNumberFormat="1" applyFont="1" applyFill="1" applyBorder="1" applyAlignment="1">
      <alignment wrapText="1"/>
    </xf>
    <xf numFmtId="0" fontId="0" fillId="0" borderId="0" xfId="0" applyNumberFormat="1" applyBorder="1"/>
    <xf numFmtId="165" fontId="31" fillId="0" borderId="0" xfId="62" applyNumberFormat="1"/>
    <xf numFmtId="0" fontId="0" fillId="0" borderId="21" xfId="0" applyNumberFormat="1" applyBorder="1"/>
    <xf numFmtId="165" fontId="0" fillId="0" borderId="0" xfId="62" applyNumberFormat="1" applyFont="1"/>
    <xf numFmtId="166" fontId="3" fillId="0" borderId="10" xfId="37" applyNumberFormat="1" applyFont="1" applyFill="1" applyBorder="1"/>
    <xf numFmtId="0" fontId="35" fillId="0" borderId="0" xfId="0" applyFont="1"/>
    <xf numFmtId="165" fontId="3" fillId="0" borderId="0" xfId="63" applyNumberFormat="1"/>
    <xf numFmtId="0" fontId="35" fillId="0" borderId="0" xfId="0" applyFont="1" applyAlignment="1">
      <alignment wrapText="1"/>
    </xf>
    <xf numFmtId="0" fontId="3" fillId="0" borderId="10" xfId="0" applyFont="1" applyFill="1" applyBorder="1" applyAlignment="1"/>
    <xf numFmtId="167" fontId="10" fillId="0" borderId="18" xfId="36" applyNumberFormat="1" applyFont="1" applyFill="1" applyBorder="1" applyAlignment="1">
      <alignment wrapText="1"/>
    </xf>
    <xf numFmtId="0" fontId="34" fillId="0" borderId="0" xfId="56" applyFont="1" applyBorder="1" applyAlignment="1">
      <alignment vertical="center" wrapText="1"/>
    </xf>
    <xf numFmtId="0" fontId="34" fillId="0" borderId="0" xfId="56" applyFont="1"/>
    <xf numFmtId="0" fontId="34" fillId="0" borderId="12" xfId="56" applyFont="1" applyBorder="1" applyAlignment="1">
      <alignment vertical="center" wrapText="1"/>
    </xf>
    <xf numFmtId="0" fontId="34" fillId="26" borderId="18" xfId="55" applyFont="1" applyFill="1" applyBorder="1" applyAlignment="1">
      <alignment horizontal="center" vertical="center"/>
    </xf>
    <xf numFmtId="0" fontId="34" fillId="26" borderId="22" xfId="55" applyFont="1" applyFill="1" applyBorder="1" applyAlignment="1">
      <alignment horizontal="center" vertical="center"/>
    </xf>
    <xf numFmtId="0" fontId="34" fillId="26" borderId="18" xfId="55" applyNumberFormat="1" applyFont="1" applyFill="1" applyBorder="1" applyAlignment="1">
      <alignment horizontal="center" vertical="center"/>
    </xf>
    <xf numFmtId="0" fontId="34" fillId="26" borderId="13" xfId="55" applyFont="1" applyFill="1" applyBorder="1" applyAlignment="1">
      <alignment horizontal="center" vertical="center"/>
    </xf>
    <xf numFmtId="0" fontId="34" fillId="0" borderId="0" xfId="56" applyFont="1" applyBorder="1" applyAlignment="1">
      <alignment horizontal="center" vertical="center" wrapText="1"/>
    </xf>
    <xf numFmtId="0" fontId="34" fillId="0" borderId="0" xfId="56" applyNumberFormat="1" applyFont="1" applyFill="1" applyBorder="1"/>
    <xf numFmtId="0" fontId="34" fillId="0" borderId="12" xfId="56" applyFont="1" applyBorder="1"/>
    <xf numFmtId="0" fontId="34" fillId="0" borderId="23" xfId="56" applyFont="1" applyBorder="1"/>
    <xf numFmtId="0" fontId="38" fillId="26" borderId="15" xfId="56" applyFont="1" applyFill="1" applyBorder="1"/>
    <xf numFmtId="0" fontId="34" fillId="26" borderId="24" xfId="56" applyFont="1" applyFill="1" applyBorder="1"/>
    <xf numFmtId="165" fontId="43" fillId="26" borderId="10" xfId="55" applyNumberFormat="1" applyFont="1" applyFill="1" applyBorder="1"/>
    <xf numFmtId="0" fontId="38" fillId="26" borderId="25" xfId="56" applyFont="1" applyFill="1" applyBorder="1"/>
    <xf numFmtId="0" fontId="34" fillId="26" borderId="26" xfId="56" applyFont="1" applyFill="1" applyBorder="1"/>
    <xf numFmtId="0" fontId="38" fillId="26" borderId="26" xfId="56" applyFont="1" applyFill="1" applyBorder="1"/>
    <xf numFmtId="0" fontId="34" fillId="0" borderId="0" xfId="56" applyFont="1" applyFill="1" applyBorder="1"/>
    <xf numFmtId="0" fontId="34" fillId="0" borderId="0" xfId="56" applyFont="1" applyBorder="1"/>
    <xf numFmtId="0" fontId="34" fillId="0" borderId="0" xfId="55" applyFont="1"/>
    <xf numFmtId="0" fontId="38" fillId="26" borderId="27" xfId="56" applyFont="1" applyFill="1" applyBorder="1"/>
    <xf numFmtId="0" fontId="34" fillId="0" borderId="27" xfId="56" applyFont="1" applyBorder="1"/>
    <xf numFmtId="0" fontId="37" fillId="0" borderId="0" xfId="55" applyFont="1" applyFill="1" applyBorder="1" applyAlignment="1">
      <alignment vertical="center"/>
    </xf>
    <xf numFmtId="0" fontId="38" fillId="26" borderId="24" xfId="56" applyFont="1" applyFill="1" applyBorder="1"/>
    <xf numFmtId="0" fontId="38" fillId="26" borderId="11" xfId="56" applyFont="1" applyFill="1" applyBorder="1"/>
    <xf numFmtId="0" fontId="41" fillId="0" borderId="0" xfId="56" applyFont="1" applyFill="1" applyBorder="1"/>
    <xf numFmtId="165" fontId="43" fillId="26" borderId="16" xfId="63" applyNumberFormat="1" applyFont="1" applyFill="1" applyBorder="1"/>
    <xf numFmtId="166" fontId="10" fillId="0" borderId="10" xfId="36" applyNumberFormat="1" applyFont="1" applyFill="1" applyBorder="1" applyAlignment="1">
      <alignment horizontal="left"/>
    </xf>
    <xf numFmtId="0" fontId="0" fillId="0" borderId="10" xfId="0" applyFill="1" applyBorder="1" applyAlignment="1">
      <alignment horizontal="left"/>
    </xf>
    <xf numFmtId="0" fontId="8" fillId="0" borderId="10" xfId="0" applyFont="1" applyBorder="1"/>
    <xf numFmtId="0" fontId="8" fillId="0" borderId="13" xfId="0" applyFont="1" applyBorder="1"/>
    <xf numFmtId="0" fontId="8" fillId="0" borderId="11" xfId="0" applyFont="1" applyBorder="1"/>
    <xf numFmtId="0" fontId="3" fillId="0" borderId="20" xfId="0" applyFont="1" applyBorder="1"/>
    <xf numFmtId="166" fontId="3" fillId="0" borderId="0" xfId="36" applyNumberFormat="1" applyFont="1" applyFill="1" applyBorder="1"/>
    <xf numFmtId="165" fontId="0" fillId="0" borderId="0" xfId="63" applyNumberFormat="1" applyFont="1" applyFill="1" applyBorder="1"/>
    <xf numFmtId="0" fontId="44" fillId="0" borderId="0" xfId="0" applyFont="1"/>
    <xf numFmtId="0" fontId="4" fillId="0" borderId="0" xfId="44" applyAlignment="1" applyProtection="1"/>
    <xf numFmtId="0" fontId="4" fillId="0" borderId="0" xfId="44" applyFill="1" applyBorder="1" applyAlignment="1" applyProtection="1">
      <alignment vertical="center"/>
    </xf>
    <xf numFmtId="165" fontId="9" fillId="0" borderId="0" xfId="63" applyNumberFormat="1" applyFont="1" applyBorder="1" applyAlignment="1">
      <alignment shrinkToFit="1"/>
    </xf>
    <xf numFmtId="165" fontId="0" fillId="0" borderId="0" xfId="63" applyNumberFormat="1" applyFont="1" applyBorder="1" applyAlignment="1">
      <alignment shrinkToFit="1"/>
    </xf>
    <xf numFmtId="165" fontId="3" fillId="0" borderId="0" xfId="63" applyNumberFormat="1" applyBorder="1" applyAlignment="1">
      <alignment shrinkToFit="1"/>
    </xf>
    <xf numFmtId="166" fontId="2" fillId="0" borderId="20" xfId="36" applyNumberFormat="1" applyFill="1" applyBorder="1"/>
    <xf numFmtId="166" fontId="10" fillId="0" borderId="20" xfId="36" applyNumberFormat="1" applyFont="1" applyFill="1" applyBorder="1" applyAlignment="1">
      <alignment wrapText="1"/>
    </xf>
    <xf numFmtId="165" fontId="10" fillId="0" borderId="20" xfId="63" applyNumberFormat="1" applyFont="1" applyFill="1" applyBorder="1" applyAlignment="1">
      <alignment horizontal="right" wrapText="1"/>
    </xf>
    <xf numFmtId="0" fontId="3" fillId="0" borderId="10" xfId="0" applyFont="1" applyBorder="1"/>
    <xf numFmtId="0" fontId="3" fillId="0" borderId="16" xfId="0" applyFont="1" applyBorder="1"/>
    <xf numFmtId="166" fontId="2" fillId="0" borderId="10" xfId="36" applyNumberFormat="1" applyBorder="1" applyAlignment="1">
      <alignment vertical="center"/>
    </xf>
    <xf numFmtId="166" fontId="10" fillId="0" borderId="10" xfId="36" applyNumberFormat="1" applyFont="1" applyBorder="1" applyAlignment="1">
      <alignment vertical="center" wrapText="1"/>
    </xf>
    <xf numFmtId="9" fontId="43" fillId="26" borderId="16" xfId="63" applyFont="1" applyFill="1" applyBorder="1"/>
    <xf numFmtId="166" fontId="2" fillId="0" borderId="10" xfId="36" applyNumberFormat="1" applyBorder="1"/>
    <xf numFmtId="166" fontId="10" fillId="0" borderId="10" xfId="36" applyNumberFormat="1" applyFont="1" applyBorder="1" applyAlignment="1">
      <alignment wrapText="1"/>
    </xf>
    <xf numFmtId="0" fontId="29" fillId="0" borderId="10" xfId="0" applyFont="1" applyBorder="1"/>
    <xf numFmtId="0" fontId="3" fillId="0" borderId="10" xfId="56" applyBorder="1"/>
    <xf numFmtId="168" fontId="2" fillId="0" borderId="10" xfId="36" applyNumberFormat="1" applyBorder="1"/>
    <xf numFmtId="3" fontId="40" fillId="26" borderId="11" xfId="56" applyNumberFormat="1" applyFont="1" applyFill="1" applyBorder="1"/>
    <xf numFmtId="3" fontId="38" fillId="26" borderId="15" xfId="56" applyNumberFormat="1" applyFont="1" applyFill="1" applyBorder="1"/>
    <xf numFmtId="165" fontId="0" fillId="0" borderId="0" xfId="63" applyNumberFormat="1" applyFont="1" applyAlignment="1">
      <alignment shrinkToFit="1"/>
    </xf>
    <xf numFmtId="0" fontId="6" fillId="0" borderId="10" xfId="0" applyFont="1" applyBorder="1"/>
    <xf numFmtId="0" fontId="3" fillId="0" borderId="0" xfId="55"/>
    <xf numFmtId="0" fontId="34" fillId="0" borderId="0" xfId="57" applyFont="1"/>
    <xf numFmtId="3" fontId="40" fillId="26" borderId="15" xfId="56" applyNumberFormat="1" applyFont="1" applyFill="1" applyBorder="1"/>
    <xf numFmtId="3" fontId="34" fillId="0" borderId="12" xfId="56" applyNumberFormat="1" applyFont="1" applyBorder="1"/>
    <xf numFmtId="165" fontId="10" fillId="0" borderId="10" xfId="61" applyNumberFormat="1" applyFont="1" applyBorder="1" applyAlignment="1">
      <alignment horizontal="right" wrapText="1"/>
    </xf>
    <xf numFmtId="0" fontId="34" fillId="0" borderId="13" xfId="54" applyFont="1" applyBorder="1"/>
    <xf numFmtId="165" fontId="34" fillId="0" borderId="13" xfId="62" applyNumberFormat="1" applyFont="1" applyBorder="1"/>
    <xf numFmtId="165" fontId="34" fillId="0" borderId="22" xfId="62" applyNumberFormat="1" applyFont="1" applyBorder="1"/>
    <xf numFmtId="0" fontId="34" fillId="0" borderId="30" xfId="54" applyFont="1" applyBorder="1"/>
    <xf numFmtId="165" fontId="34" fillId="0" borderId="30" xfId="62" applyNumberFormat="1" applyFont="1" applyBorder="1"/>
    <xf numFmtId="165" fontId="34" fillId="0" borderId="28" xfId="62" applyNumberFormat="1" applyFont="1" applyBorder="1"/>
    <xf numFmtId="165" fontId="34" fillId="0" borderId="19" xfId="62" applyNumberFormat="1" applyFont="1" applyBorder="1"/>
    <xf numFmtId="165" fontId="34" fillId="0" borderId="28" xfId="61" applyNumberFormat="1" applyFont="1" applyBorder="1"/>
    <xf numFmtId="3" fontId="43" fillId="26" borderId="15" xfId="54" applyNumberFormat="1" applyFont="1" applyFill="1" applyBorder="1"/>
    <xf numFmtId="165" fontId="43" fillId="26" borderId="10" xfId="54" applyNumberFormat="1" applyFont="1" applyFill="1" applyBorder="1"/>
    <xf numFmtId="165" fontId="43" fillId="26" borderId="16" xfId="62" applyNumberFormat="1" applyFont="1" applyFill="1" applyBorder="1"/>
    <xf numFmtId="165" fontId="38" fillId="26" borderId="10" xfId="62" applyNumberFormat="1" applyFont="1" applyFill="1" applyBorder="1"/>
    <xf numFmtId="9" fontId="38" fillId="26" borderId="16" xfId="62" applyFont="1" applyFill="1" applyBorder="1"/>
    <xf numFmtId="165" fontId="10" fillId="0" borderId="10" xfId="61" applyNumberFormat="1" applyFont="1" applyBorder="1" applyAlignment="1">
      <alignment horizontal="center" vertical="center" wrapText="1"/>
    </xf>
    <xf numFmtId="165" fontId="2" fillId="0" borderId="0" xfId="61" applyNumberFormat="1"/>
    <xf numFmtId="0" fontId="2" fillId="0" borderId="10" xfId="0" applyFont="1" applyBorder="1"/>
    <xf numFmtId="0" fontId="2" fillId="0" borderId="16" xfId="0" applyFont="1" applyBorder="1"/>
    <xf numFmtId="10" fontId="2" fillId="0" borderId="19" xfId="61" applyNumberFormat="1" applyFont="1" applyBorder="1"/>
    <xf numFmtId="166" fontId="2" fillId="0" borderId="19" xfId="0" applyNumberFormat="1" applyFont="1" applyBorder="1"/>
    <xf numFmtId="165" fontId="2" fillId="0" borderId="10" xfId="61" applyNumberFormat="1" applyFont="1" applyBorder="1"/>
    <xf numFmtId="165" fontId="0" fillId="0" borderId="20" xfId="61" applyNumberFormat="1" applyFont="1" applyBorder="1" applyAlignment="1">
      <alignment shrinkToFit="1"/>
    </xf>
    <xf numFmtId="3" fontId="34" fillId="0" borderId="18" xfId="54" applyNumberFormat="1" applyFont="1" applyBorder="1" applyAlignment="1">
      <alignment vertical="center"/>
    </xf>
    <xf numFmtId="10" fontId="34" fillId="0" borderId="34" xfId="62" applyNumberFormat="1" applyFont="1" applyBorder="1" applyAlignment="1">
      <alignment vertical="center"/>
    </xf>
    <xf numFmtId="10" fontId="34" fillId="0" borderId="13" xfId="62" applyNumberFormat="1" applyFont="1" applyBorder="1" applyAlignment="1">
      <alignment vertical="center"/>
    </xf>
    <xf numFmtId="3" fontId="34" fillId="0" borderId="12" xfId="54" applyNumberFormat="1" applyFont="1" applyBorder="1" applyAlignment="1">
      <alignment vertical="center"/>
    </xf>
    <xf numFmtId="10" fontId="34" fillId="0" borderId="0" xfId="62" applyNumberFormat="1" applyFont="1" applyAlignment="1">
      <alignment vertical="center"/>
    </xf>
    <xf numFmtId="10" fontId="34" fillId="0" borderId="30" xfId="62" applyNumberFormat="1" applyFont="1" applyBorder="1" applyAlignment="1">
      <alignment vertical="center"/>
    </xf>
    <xf numFmtId="10" fontId="34" fillId="0" borderId="0" xfId="62" applyNumberFormat="1" applyFont="1" applyBorder="1" applyAlignment="1">
      <alignment vertical="center"/>
    </xf>
    <xf numFmtId="3" fontId="34" fillId="0" borderId="29" xfId="54" applyNumberFormat="1" applyFont="1" applyBorder="1" applyAlignment="1">
      <alignment vertical="center"/>
    </xf>
    <xf numFmtId="10" fontId="34" fillId="0" borderId="32" xfId="62" applyNumberFormat="1" applyFont="1" applyBorder="1" applyAlignment="1">
      <alignment vertical="center"/>
    </xf>
    <xf numFmtId="10" fontId="34" fillId="0" borderId="19" xfId="62" applyNumberFormat="1" applyFont="1" applyBorder="1" applyAlignment="1">
      <alignment vertical="center"/>
    </xf>
    <xf numFmtId="165" fontId="40" fillId="26" borderId="16" xfId="62" applyNumberFormat="1" applyFont="1" applyFill="1" applyBorder="1"/>
    <xf numFmtId="165" fontId="38" fillId="26" borderId="13" xfId="62" applyNumberFormat="1" applyFont="1" applyFill="1" applyBorder="1"/>
    <xf numFmtId="3" fontId="38" fillId="26" borderId="29" xfId="54" applyNumberFormat="1" applyFont="1" applyFill="1" applyBorder="1" applyAlignment="1">
      <alignment vertical="center"/>
    </xf>
    <xf numFmtId="9" fontId="38" fillId="26" borderId="31" xfId="62" applyFont="1" applyFill="1" applyBorder="1" applyAlignment="1">
      <alignment vertical="center"/>
    </xf>
    <xf numFmtId="9" fontId="38" fillId="26" borderId="32" xfId="62" applyFont="1" applyFill="1" applyBorder="1" applyAlignment="1">
      <alignment vertical="center"/>
    </xf>
    <xf numFmtId="165" fontId="38" fillId="26" borderId="19" xfId="54" applyNumberFormat="1" applyFont="1" applyFill="1" applyBorder="1" applyAlignment="1">
      <alignment vertical="center"/>
    </xf>
    <xf numFmtId="0" fontId="34" fillId="0" borderId="18" xfId="54" applyFont="1" applyBorder="1" applyAlignment="1">
      <alignment horizontal="center" vertical="center"/>
    </xf>
    <xf numFmtId="0" fontId="34" fillId="0" borderId="18" xfId="54" applyFont="1" applyBorder="1" applyAlignment="1">
      <alignment vertical="center"/>
    </xf>
    <xf numFmtId="0" fontId="34" fillId="0" borderId="12" xfId="54" applyFont="1" applyBorder="1" applyAlignment="1">
      <alignment horizontal="center" vertical="center"/>
    </xf>
    <xf numFmtId="0" fontId="34" fillId="0" borderId="12" xfId="54" applyFont="1" applyBorder="1" applyAlignment="1">
      <alignment vertical="center"/>
    </xf>
    <xf numFmtId="0" fontId="34" fillId="0" borderId="29" xfId="54" applyFont="1" applyBorder="1" applyAlignment="1">
      <alignment vertical="center"/>
    </xf>
    <xf numFmtId="165" fontId="2" fillId="0" borderId="34" xfId="61" applyNumberFormat="1" applyBorder="1" applyAlignment="1">
      <alignment shrinkToFit="1"/>
    </xf>
    <xf numFmtId="0" fontId="34" fillId="0" borderId="13" xfId="54" applyFont="1" applyBorder="1" applyAlignment="1">
      <alignment vertical="center"/>
    </xf>
    <xf numFmtId="10" fontId="34" fillId="0" borderId="22" xfId="62" applyNumberFormat="1" applyFont="1" applyBorder="1" applyAlignment="1">
      <alignment vertical="center"/>
    </xf>
    <xf numFmtId="165" fontId="34" fillId="0" borderId="13" xfId="62" applyNumberFormat="1" applyFont="1" applyBorder="1" applyAlignment="1">
      <alignment vertical="center"/>
    </xf>
    <xf numFmtId="0" fontId="34" fillId="0" borderId="30" xfId="54" applyFont="1" applyBorder="1" applyAlignment="1">
      <alignment vertical="center"/>
    </xf>
    <xf numFmtId="10" fontId="34" fillId="0" borderId="28" xfId="62" applyNumberFormat="1" applyFont="1" applyBorder="1" applyAlignment="1">
      <alignment vertical="center"/>
    </xf>
    <xf numFmtId="165" fontId="34" fillId="0" borderId="30" xfId="62" applyNumberFormat="1" applyFont="1" applyBorder="1" applyAlignment="1">
      <alignment vertical="center"/>
    </xf>
    <xf numFmtId="0" fontId="34" fillId="0" borderId="29" xfId="54" applyFont="1" applyBorder="1" applyAlignment="1">
      <alignment horizontal="center" vertical="center"/>
    </xf>
    <xf numFmtId="0" fontId="34" fillId="0" borderId="19" xfId="54" applyFont="1" applyBorder="1" applyAlignment="1">
      <alignment vertical="center"/>
    </xf>
    <xf numFmtId="10" fontId="34" fillId="0" borderId="31" xfId="62" applyNumberFormat="1" applyFont="1" applyBorder="1" applyAlignment="1">
      <alignment vertical="center"/>
    </xf>
    <xf numFmtId="165" fontId="34" fillId="0" borderId="19" xfId="62" applyNumberFormat="1" applyFont="1" applyBorder="1" applyAlignment="1">
      <alignment vertical="center"/>
    </xf>
    <xf numFmtId="165" fontId="8" fillId="0" borderId="0" xfId="61" applyNumberFormat="1" applyFont="1"/>
    <xf numFmtId="3" fontId="1" fillId="0" borderId="34" xfId="0" applyNumberFormat="1" applyFont="1" applyBorder="1" applyAlignment="1">
      <alignment horizontal="right"/>
    </xf>
    <xf numFmtId="3" fontId="1" fillId="0" borderId="18" xfId="0" applyNumberFormat="1" applyFont="1" applyBorder="1" applyAlignment="1">
      <alignment horizontal="right"/>
    </xf>
    <xf numFmtId="3" fontId="1" fillId="0" borderId="0" xfId="0" applyNumberFormat="1" applyFont="1" applyAlignment="1">
      <alignment horizontal="right"/>
    </xf>
    <xf numFmtId="3" fontId="1" fillId="0" borderId="12" xfId="0" applyNumberFormat="1" applyFont="1" applyBorder="1" applyAlignment="1">
      <alignment horizontal="right"/>
    </xf>
    <xf numFmtId="0" fontId="1" fillId="0" borderId="13" xfId="0" applyFont="1" applyBorder="1"/>
    <xf numFmtId="0" fontId="1" fillId="0" borderId="30" xfId="0" applyFont="1" applyBorder="1"/>
    <xf numFmtId="0" fontId="35" fillId="0" borderId="0" xfId="0" applyFont="1" applyAlignment="1">
      <alignment horizontal="left" wrapText="1"/>
    </xf>
    <xf numFmtId="166" fontId="3" fillId="0" borderId="0" xfId="36" applyNumberFormat="1" applyFont="1" applyFill="1" applyAlignment="1">
      <alignment horizontal="center" vertical="center"/>
    </xf>
    <xf numFmtId="166" fontId="0" fillId="0" borderId="0" xfId="36" applyNumberFormat="1" applyFont="1" applyFill="1" applyAlignment="1">
      <alignment horizontal="center" vertical="center"/>
    </xf>
    <xf numFmtId="166" fontId="30" fillId="0" borderId="13" xfId="36" applyNumberFormat="1" applyFont="1" applyFill="1" applyBorder="1" applyAlignment="1">
      <alignment horizontal="center" vertical="center"/>
    </xf>
    <xf numFmtId="166" fontId="30" fillId="0" borderId="19" xfId="36" applyNumberFormat="1" applyFont="1" applyFill="1" applyBorder="1" applyAlignment="1">
      <alignment horizontal="center" vertical="center"/>
    </xf>
    <xf numFmtId="165" fontId="8" fillId="0" borderId="15" xfId="61" applyNumberFormat="1" applyFont="1" applyBorder="1" applyAlignment="1">
      <alignment horizontal="center" vertical="center" shrinkToFit="1"/>
    </xf>
    <xf numFmtId="165" fontId="8" fillId="0" borderId="16" xfId="61" applyNumberFormat="1" applyFont="1" applyBorder="1" applyAlignment="1">
      <alignment horizontal="center" vertical="center" shrinkToFit="1"/>
    </xf>
    <xf numFmtId="166" fontId="10" fillId="0" borderId="13" xfId="36" applyNumberFormat="1" applyFont="1" applyFill="1" applyBorder="1" applyAlignment="1">
      <alignment horizontal="center" vertical="center" wrapText="1"/>
    </xf>
    <xf numFmtId="166" fontId="10" fillId="0" borderId="19" xfId="36" applyNumberFormat="1" applyFont="1" applyFill="1" applyBorder="1" applyAlignment="1">
      <alignment horizontal="center" vertical="center" wrapText="1"/>
    </xf>
    <xf numFmtId="165" fontId="8" fillId="0" borderId="10" xfId="61" applyNumberFormat="1" applyFont="1" applyBorder="1" applyAlignment="1">
      <alignment horizontal="center" vertical="center" wrapText="1" shrinkToFit="1"/>
    </xf>
    <xf numFmtId="165" fontId="8" fillId="0" borderId="10" xfId="61" applyNumberFormat="1" applyFont="1" applyBorder="1" applyAlignment="1">
      <alignment horizontal="center" vertical="center" shrinkToFit="1"/>
    </xf>
    <xf numFmtId="166" fontId="3" fillId="0" borderId="0" xfId="36" applyNumberFormat="1" applyFont="1" applyAlignment="1">
      <alignment horizontal="center" vertical="center" wrapText="1"/>
    </xf>
    <xf numFmtId="166" fontId="2" fillId="0" borderId="0" xfId="36" applyNumberFormat="1" applyFont="1" applyAlignment="1">
      <alignment horizontal="center" vertical="center"/>
    </xf>
    <xf numFmtId="166" fontId="30" fillId="0" borderId="13" xfId="37" applyNumberFormat="1" applyFont="1" applyFill="1" applyBorder="1" applyAlignment="1">
      <alignment horizontal="center" vertical="center"/>
    </xf>
    <xf numFmtId="166" fontId="30" fillId="0" borderId="19" xfId="37" applyNumberFormat="1" applyFont="1" applyFill="1" applyBorder="1" applyAlignment="1">
      <alignment horizontal="center" vertical="center"/>
    </xf>
    <xf numFmtId="0" fontId="38" fillId="26" borderId="10" xfId="56" applyFont="1" applyFill="1" applyBorder="1" applyAlignment="1">
      <alignment horizontal="center"/>
    </xf>
    <xf numFmtId="0" fontId="38" fillId="26" borderId="15" xfId="56" applyFont="1" applyFill="1" applyBorder="1" applyAlignment="1">
      <alignment horizontal="center"/>
    </xf>
    <xf numFmtId="0" fontId="39" fillId="0" borderId="0" xfId="57" applyFont="1" applyAlignment="1">
      <alignment horizontal="left" vertical="top" wrapText="1"/>
    </xf>
    <xf numFmtId="0" fontId="38" fillId="26" borderId="15" xfId="55" applyFont="1" applyFill="1" applyBorder="1" applyAlignment="1">
      <alignment horizontal="center" vertical="center"/>
    </xf>
    <xf numFmtId="0" fontId="38" fillId="26" borderId="11" xfId="55" applyFont="1" applyFill="1" applyBorder="1" applyAlignment="1">
      <alignment horizontal="center" vertical="center"/>
    </xf>
    <xf numFmtId="0" fontId="38" fillId="26" borderId="16" xfId="55" applyFont="1" applyFill="1" applyBorder="1" applyAlignment="1">
      <alignment horizontal="center" vertical="center"/>
    </xf>
    <xf numFmtId="0" fontId="40" fillId="26" borderId="19" xfId="56" applyFont="1" applyFill="1" applyBorder="1" applyAlignment="1">
      <alignment horizontal="center"/>
    </xf>
    <xf numFmtId="0" fontId="40" fillId="26" borderId="10" xfId="56" applyFont="1" applyFill="1" applyBorder="1" applyAlignment="1">
      <alignment horizontal="center"/>
    </xf>
    <xf numFmtId="0" fontId="39" fillId="0" borderId="20" xfId="57" applyFont="1" applyFill="1" applyBorder="1" applyAlignment="1">
      <alignment horizontal="left"/>
    </xf>
    <xf numFmtId="0" fontId="34" fillId="26" borderId="13" xfId="55" applyFont="1" applyFill="1" applyBorder="1" applyAlignment="1">
      <alignment horizontal="center" vertical="center"/>
    </xf>
    <xf numFmtId="0" fontId="34" fillId="26" borderId="19" xfId="55" applyFont="1" applyFill="1" applyBorder="1" applyAlignment="1">
      <alignment horizontal="center" vertical="center"/>
    </xf>
    <xf numFmtId="0" fontId="34" fillId="26" borderId="13" xfId="55" applyFont="1" applyFill="1" applyBorder="1" applyAlignment="1">
      <alignment horizontal="center" vertical="center" wrapText="1"/>
    </xf>
    <xf numFmtId="0" fontId="40" fillId="26" borderId="15" xfId="56" applyFont="1" applyFill="1" applyBorder="1" applyAlignment="1">
      <alignment horizontal="center"/>
    </xf>
    <xf numFmtId="0" fontId="40" fillId="26" borderId="16" xfId="56" applyFont="1" applyFill="1" applyBorder="1" applyAlignment="1">
      <alignment horizontal="center"/>
    </xf>
    <xf numFmtId="0" fontId="34" fillId="26" borderId="13" xfId="55" applyNumberFormat="1" applyFont="1" applyFill="1" applyBorder="1" applyAlignment="1">
      <alignment horizontal="center" vertical="center"/>
    </xf>
    <xf numFmtId="0" fontId="34" fillId="26" borderId="19" xfId="55" applyNumberFormat="1" applyFont="1" applyFill="1" applyBorder="1" applyAlignment="1">
      <alignment horizontal="center" vertical="center"/>
    </xf>
    <xf numFmtId="0" fontId="37" fillId="0" borderId="32" xfId="55" applyFont="1" applyFill="1" applyBorder="1" applyAlignment="1">
      <alignment horizontal="center" vertical="center"/>
    </xf>
    <xf numFmtId="0" fontId="37" fillId="0" borderId="32" xfId="55" applyFont="1" applyBorder="1" applyAlignment="1">
      <alignment horizontal="center" vertical="center"/>
    </xf>
    <xf numFmtId="0" fontId="38" fillId="26" borderId="13" xfId="55" applyFont="1" applyFill="1" applyBorder="1" applyAlignment="1">
      <alignment horizontal="center" vertical="center" wrapText="1"/>
    </xf>
    <xf numFmtId="0" fontId="38" fillId="26" borderId="19" xfId="55" applyFont="1" applyFill="1" applyBorder="1" applyAlignment="1">
      <alignment horizontal="center" vertical="center" wrapText="1"/>
    </xf>
    <xf numFmtId="0" fontId="38" fillId="26" borderId="13" xfId="55" applyNumberFormat="1" applyFont="1" applyFill="1" applyBorder="1" applyAlignment="1">
      <alignment horizontal="center" vertical="center"/>
    </xf>
    <xf numFmtId="0" fontId="38" fillId="26" borderId="33" xfId="55" applyNumberFormat="1" applyFont="1" applyFill="1" applyBorder="1" applyAlignment="1">
      <alignment horizontal="center" vertical="center"/>
    </xf>
    <xf numFmtId="0" fontId="38" fillId="26" borderId="18" xfId="55" applyFont="1" applyFill="1" applyBorder="1" applyAlignment="1">
      <alignment horizontal="center" vertical="center" wrapText="1"/>
    </xf>
    <xf numFmtId="0" fontId="38" fillId="26" borderId="12" xfId="55" applyFont="1" applyFill="1" applyBorder="1" applyAlignment="1">
      <alignment horizontal="center" vertical="center" wrapText="1"/>
    </xf>
    <xf numFmtId="0" fontId="38" fillId="26" borderId="29" xfId="55" applyFont="1" applyFill="1" applyBorder="1" applyAlignment="1">
      <alignment horizontal="center" vertical="center" wrapText="1"/>
    </xf>
    <xf numFmtId="0" fontId="38" fillId="26" borderId="13" xfId="55" applyFont="1" applyFill="1" applyBorder="1" applyAlignment="1">
      <alignment horizontal="center" vertical="center"/>
    </xf>
    <xf numFmtId="0" fontId="38" fillId="26" borderId="30" xfId="55" applyFont="1" applyFill="1" applyBorder="1" applyAlignment="1">
      <alignment horizontal="center" vertical="center"/>
    </xf>
    <xf numFmtId="0" fontId="38" fillId="26" borderId="19" xfId="55" applyFont="1" applyFill="1" applyBorder="1" applyAlignment="1">
      <alignment horizontal="center" vertical="center"/>
    </xf>
    <xf numFmtId="0" fontId="38" fillId="26" borderId="30" xfId="55" applyFont="1" applyFill="1" applyBorder="1" applyAlignment="1">
      <alignment horizontal="center" vertical="center" wrapText="1"/>
    </xf>
    <xf numFmtId="0" fontId="38" fillId="26" borderId="30" xfId="55" applyNumberFormat="1" applyFont="1" applyFill="1" applyBorder="1" applyAlignment="1">
      <alignment horizontal="center" vertical="center"/>
    </xf>
    <xf numFmtId="0" fontId="38" fillId="26" borderId="19" xfId="55" applyNumberFormat="1" applyFont="1" applyFill="1" applyBorder="1" applyAlignment="1">
      <alignment horizontal="center" vertical="center"/>
    </xf>
    <xf numFmtId="0" fontId="3" fillId="0" borderId="0" xfId="56" applyBorder="1" applyAlignment="1">
      <alignment horizontal="center" vertical="center" wrapText="1"/>
    </xf>
    <xf numFmtId="0" fontId="8" fillId="0" borderId="0" xfId="56" applyFont="1" applyBorder="1" applyAlignment="1">
      <alignment horizontal="center" vertical="center" wrapText="1"/>
    </xf>
    <xf numFmtId="166" fontId="10" fillId="0" borderId="13" xfId="37" applyNumberFormat="1" applyFont="1" applyFill="1" applyBorder="1" applyAlignment="1">
      <alignment horizontal="center" vertical="center" wrapText="1"/>
    </xf>
    <xf numFmtId="166" fontId="10" fillId="0" borderId="19" xfId="37" applyNumberFormat="1" applyFont="1" applyFill="1" applyBorder="1" applyAlignment="1">
      <alignment horizontal="center" vertical="center" wrapText="1"/>
    </xf>
    <xf numFmtId="165" fontId="8" fillId="0" borderId="15" xfId="62" applyNumberFormat="1" applyFont="1" applyBorder="1" applyAlignment="1">
      <alignment horizontal="center" vertical="center" wrapText="1" shrinkToFit="1"/>
    </xf>
    <xf numFmtId="165" fontId="8" fillId="0" borderId="16" xfId="62" applyNumberFormat="1" applyFont="1" applyBorder="1" applyAlignment="1">
      <alignment horizontal="center" vertical="center" wrapText="1" shrinkToFit="1"/>
    </xf>
    <xf numFmtId="0" fontId="8" fillId="0" borderId="15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8" fillId="0" borderId="0" xfId="0" applyFont="1" applyAlignment="1">
      <alignment horizontal="left" wrapText="1"/>
    </xf>
    <xf numFmtId="165" fontId="8" fillId="0" borderId="15" xfId="62" applyNumberFormat="1" applyFont="1" applyBorder="1" applyAlignment="1">
      <alignment horizontal="center" vertical="center" shrinkToFit="1"/>
    </xf>
    <xf numFmtId="165" fontId="8" fillId="0" borderId="16" xfId="62" applyNumberFormat="1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8" fillId="0" borderId="15" xfId="0" applyFont="1" applyFill="1" applyBorder="1" applyAlignment="1">
      <alignment horizontal="center"/>
    </xf>
    <xf numFmtId="0" fontId="8" fillId="0" borderId="11" xfId="0" applyFont="1" applyFill="1" applyBorder="1" applyAlignment="1">
      <alignment horizontal="center"/>
    </xf>
    <xf numFmtId="0" fontId="8" fillId="0" borderId="16" xfId="0" applyFont="1" applyFill="1" applyBorder="1" applyAlignment="1">
      <alignment horizontal="center"/>
    </xf>
    <xf numFmtId="0" fontId="28" fillId="0" borderId="32" xfId="0" applyFont="1" applyBorder="1" applyAlignment="1">
      <alignment horizontal="center" vertical="center"/>
    </xf>
  </cellXfs>
  <cellStyles count="73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40% - Accent1" xfId="7" xr:uid="{00000000-0005-0000-0000-000006000000}"/>
    <cellStyle name="40% - Accent2" xfId="8" xr:uid="{00000000-0005-0000-0000-000007000000}"/>
    <cellStyle name="40% - Accent3" xfId="9" xr:uid="{00000000-0005-0000-0000-000008000000}"/>
    <cellStyle name="40% - Accent4" xfId="10" xr:uid="{00000000-0005-0000-0000-000009000000}"/>
    <cellStyle name="40% - Accent5" xfId="11" xr:uid="{00000000-0005-0000-0000-00000A000000}"/>
    <cellStyle name="40% - Accent6" xfId="12" xr:uid="{00000000-0005-0000-0000-00000B000000}"/>
    <cellStyle name="60% - Accent1" xfId="13" xr:uid="{00000000-0005-0000-0000-00000C000000}"/>
    <cellStyle name="60% - Accent2" xfId="14" xr:uid="{00000000-0005-0000-0000-00000D000000}"/>
    <cellStyle name="60% - Accent3" xfId="15" xr:uid="{00000000-0005-0000-0000-00000E000000}"/>
    <cellStyle name="60% - Accent4" xfId="16" xr:uid="{00000000-0005-0000-0000-00000F000000}"/>
    <cellStyle name="60% - Accent5" xfId="17" xr:uid="{00000000-0005-0000-0000-000010000000}"/>
    <cellStyle name="60% - Accent6" xfId="18" xr:uid="{00000000-0005-0000-0000-000011000000}"/>
    <cellStyle name="Accent1" xfId="19" xr:uid="{00000000-0005-0000-0000-000012000000}"/>
    <cellStyle name="Accent2" xfId="20" xr:uid="{00000000-0005-0000-0000-000013000000}"/>
    <cellStyle name="Accent3" xfId="21" xr:uid="{00000000-0005-0000-0000-000014000000}"/>
    <cellStyle name="Accent4" xfId="22" xr:uid="{00000000-0005-0000-0000-000015000000}"/>
    <cellStyle name="Accent5" xfId="23" xr:uid="{00000000-0005-0000-0000-000016000000}"/>
    <cellStyle name="Accent6" xfId="24" xr:uid="{00000000-0005-0000-0000-000017000000}"/>
    <cellStyle name="Akcent 1" xfId="25" builtinId="29" customBuiltin="1"/>
    <cellStyle name="Akcent 2" xfId="26" builtinId="33" customBuiltin="1"/>
    <cellStyle name="Akcent 3" xfId="27" builtinId="37" customBuiltin="1"/>
    <cellStyle name="Akcent 4" xfId="28" builtinId="41" customBuiltin="1"/>
    <cellStyle name="Akcent 5" xfId="29" builtinId="45" customBuiltin="1"/>
    <cellStyle name="Akcent 6" xfId="30" builtinId="49" customBuiltin="1"/>
    <cellStyle name="Bad" xfId="31" xr:uid="{00000000-0005-0000-0000-00001E000000}"/>
    <cellStyle name="Calculation" xfId="32" xr:uid="{00000000-0005-0000-0000-00001F000000}"/>
    <cellStyle name="Check Cell" xfId="33" xr:uid="{00000000-0005-0000-0000-000020000000}"/>
    <cellStyle name="Dane wejściowe" xfId="34" builtinId="20" customBuiltin="1"/>
    <cellStyle name="Dane wyjściowe" xfId="35" builtinId="21" customBuiltin="1"/>
    <cellStyle name="Dziesiętny" xfId="36" builtinId="3"/>
    <cellStyle name="Dziesiętny 2" xfId="37" xr:uid="{00000000-0005-0000-0000-000024000000}"/>
    <cellStyle name="Explanatory Text" xfId="38" xr:uid="{00000000-0005-0000-0000-000025000000}"/>
    <cellStyle name="Good" xfId="39" xr:uid="{00000000-0005-0000-0000-000026000000}"/>
    <cellStyle name="Heading 1" xfId="40" xr:uid="{00000000-0005-0000-0000-000027000000}"/>
    <cellStyle name="Heading 2" xfId="41" xr:uid="{00000000-0005-0000-0000-000028000000}"/>
    <cellStyle name="Heading 3" xfId="42" xr:uid="{00000000-0005-0000-0000-000029000000}"/>
    <cellStyle name="Heading 4" xfId="43" xr:uid="{00000000-0005-0000-0000-00002A000000}"/>
    <cellStyle name="Hiperłącze" xfId="44" builtinId="8"/>
    <cellStyle name="Input" xfId="45" xr:uid="{00000000-0005-0000-0000-00002C000000}"/>
    <cellStyle name="Komórka połączona" xfId="46" builtinId="24" customBuiltin="1"/>
    <cellStyle name="Komórka zaznaczona" xfId="47" builtinId="23" customBuiltin="1"/>
    <cellStyle name="Linked Cell" xfId="48" xr:uid="{00000000-0005-0000-0000-00002F000000}"/>
    <cellStyle name="Nagłówek 1" xfId="49" builtinId="16" customBuiltin="1"/>
    <cellStyle name="Nagłówek 2" xfId="50" builtinId="17" customBuiltin="1"/>
    <cellStyle name="Nagłówek 3" xfId="51" builtinId="18" customBuiltin="1"/>
    <cellStyle name="Nagłówek 4" xfId="52" builtinId="19" customBuiltin="1"/>
    <cellStyle name="Neutral" xfId="53" xr:uid="{00000000-0005-0000-0000-000034000000}"/>
    <cellStyle name="Normalny" xfId="0" builtinId="0"/>
    <cellStyle name="Normalny 2" xfId="54" xr:uid="{00000000-0005-0000-0000-000036000000}"/>
    <cellStyle name="Normalny 2 2" xfId="55" xr:uid="{00000000-0005-0000-0000-000037000000}"/>
    <cellStyle name="Normalny 3" xfId="56" xr:uid="{00000000-0005-0000-0000-000038000000}"/>
    <cellStyle name="Normalny 3 2" xfId="57" xr:uid="{00000000-0005-0000-0000-000039000000}"/>
    <cellStyle name="Note" xfId="58" xr:uid="{00000000-0005-0000-0000-00003A000000}"/>
    <cellStyle name="Obliczenia" xfId="59" builtinId="22" customBuiltin="1"/>
    <cellStyle name="Output" xfId="60" xr:uid="{00000000-0005-0000-0000-00003C000000}"/>
    <cellStyle name="Procentowy" xfId="61" builtinId="5"/>
    <cellStyle name="Procentowy 2" xfId="62" xr:uid="{00000000-0005-0000-0000-00003E000000}"/>
    <cellStyle name="Procentowy 2 2" xfId="63" xr:uid="{00000000-0005-0000-0000-00003F000000}"/>
    <cellStyle name="Procentowy 3" xfId="64" xr:uid="{00000000-0005-0000-0000-000040000000}"/>
    <cellStyle name="Suma" xfId="65" builtinId="25" customBuiltin="1"/>
    <cellStyle name="Tekst objaśnienia" xfId="66" builtinId="53" customBuiltin="1"/>
    <cellStyle name="Tekst ostrzeżenia" xfId="67" builtinId="11" customBuiltin="1"/>
    <cellStyle name="Title" xfId="68" xr:uid="{00000000-0005-0000-0000-000044000000}"/>
    <cellStyle name="Total" xfId="69" xr:uid="{00000000-0005-0000-0000-000045000000}"/>
    <cellStyle name="Tytuł" xfId="70" builtinId="15" customBuiltin="1"/>
    <cellStyle name="Uwaga" xfId="71" builtinId="10" customBuiltin="1"/>
    <cellStyle name="Warning Text" xfId="72" xr:uid="{00000000-0005-0000-0000-000048000000}"/>
  </cellStyles>
  <dxfs count="20">
    <dxf>
      <font>
        <color rgb="FFFF0000"/>
      </font>
    </dxf>
    <dxf>
      <font>
        <color rgb="FFFF0000"/>
      </font>
    </dxf>
    <dxf>
      <font>
        <color rgb="FF9C0006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 sz="9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NEW and USED PTW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 sz="9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FIRST REGISTRATIONS IN POLAND, 2021-2022</a:t>
            </a:r>
          </a:p>
        </c:rich>
      </c:tx>
      <c:layout>
        <c:manualLayout>
          <c:xMode val="edge"/>
          <c:yMode val="edge"/>
          <c:x val="0.27912579109429503"/>
          <c:y val="3.870891138607673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660999576156804"/>
          <c:y val="0.22629744761942866"/>
          <c:w val="0.67728843935707883"/>
          <c:h val="0.6074298758071535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'R_PTW 2022vs2021'!$C$10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2022vs2021'!$B$2:$M$2</c:f>
              <c:strCache>
                <c:ptCount val="12"/>
                <c:pt idx="0">
                  <c:v> JAN </c:v>
                </c:pt>
                <c:pt idx="1">
                  <c:v> FEB 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'R_PTW 2022vs2021'!$U$5:$AF$5</c:f>
              <c:numCache>
                <c:formatCode>General</c:formatCode>
                <c:ptCount val="12"/>
                <c:pt idx="0">
                  <c:v>3942</c:v>
                </c:pt>
                <c:pt idx="1">
                  <c:v>5120</c:v>
                </c:pt>
                <c:pt idx="2">
                  <c:v>11099</c:v>
                </c:pt>
                <c:pt idx="3">
                  <c:v>12644</c:v>
                </c:pt>
                <c:pt idx="4">
                  <c:v>12970</c:v>
                </c:pt>
                <c:pt idx="5">
                  <c:v>13029</c:v>
                </c:pt>
                <c:pt idx="6">
                  <c:v>11926</c:v>
                </c:pt>
                <c:pt idx="7">
                  <c:v>9511</c:v>
                </c:pt>
                <c:pt idx="8">
                  <c:v>7650</c:v>
                </c:pt>
                <c:pt idx="9">
                  <c:v>6231</c:v>
                </c:pt>
                <c:pt idx="10">
                  <c:v>5319</c:v>
                </c:pt>
                <c:pt idx="11">
                  <c:v>5536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2F-457A-B6D2-FFD8D662C6A9}"/>
            </c:ext>
          </c:extLst>
        </c:ser>
        <c:ser>
          <c:idx val="1"/>
          <c:order val="1"/>
          <c:tx>
            <c:strRef>
              <c:f>'R_PTW 2022vs2021'!$B$10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2022vs2021'!$B$2:$M$2</c:f>
              <c:strCache>
                <c:ptCount val="12"/>
                <c:pt idx="0">
                  <c:v> JAN </c:v>
                </c:pt>
                <c:pt idx="1">
                  <c:v> FEB 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'R_PTW 2022vs2021'!$B$5:$M$5</c:f>
              <c:numCache>
                <c:formatCode>General</c:formatCode>
                <c:ptCount val="12"/>
                <c:pt idx="0">
                  <c:v>4557</c:v>
                </c:pt>
                <c:pt idx="1">
                  <c:v>6222</c:v>
                </c:pt>
                <c:pt idx="2">
                  <c:v>11764</c:v>
                </c:pt>
                <c:pt idx="3">
                  <c:v>12045</c:v>
                </c:pt>
                <c:pt idx="4">
                  <c:v>13675</c:v>
                </c:pt>
                <c:pt idx="5">
                  <c:v>13254</c:v>
                </c:pt>
                <c:pt idx="6">
                  <c:v>12043</c:v>
                </c:pt>
                <c:pt idx="7">
                  <c:v>10344</c:v>
                </c:pt>
                <c:pt idx="8">
                  <c:v>7657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A2F-457A-B6D2-FFD8D662C6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93899151"/>
        <c:axId val="1"/>
      </c:barChart>
      <c:catAx>
        <c:axId val="1993899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993899151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8339775709854462"/>
          <c:y val="0.47494094488188976"/>
          <c:w val="0.10151503789299066"/>
          <c:h val="0.12389763779527563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 sz="11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First Registrations of new  MC </a:t>
            </a:r>
            <a:r>
              <a:rPr lang="pl-PL" sz="1000" b="1" i="0" u="none" strike="noStrike" baseline="0">
                <a:effectLst/>
              </a:rPr>
              <a:t>JAN-SEP</a:t>
            </a:r>
            <a:r>
              <a:rPr lang="pl-PL" sz="11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 2022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 sz="11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Segmentation share</a:t>
            </a:r>
          </a:p>
        </c:rich>
      </c:tx>
      <c:layout>
        <c:manualLayout>
          <c:xMode val="edge"/>
          <c:yMode val="edge"/>
          <c:x val="0.21425282205577961"/>
          <c:y val="9.2592592592592587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7994116360454943"/>
          <c:y val="0.24129046369203849"/>
          <c:w val="0.42117366579177601"/>
          <c:h val="0.70195610965296007"/>
        </c:manualLayout>
      </c:layout>
      <c:pie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3E1-462A-A12A-9CEF1CFEDEA1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F3E1-462A-A12A-9CEF1CFEDEA1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F3E1-462A-A12A-9CEF1CFEDEA1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F3E1-462A-A12A-9CEF1CFEDEA1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F3E1-462A-A12A-9CEF1CFEDEA1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5-F3E1-462A-A12A-9CEF1CFEDEA1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6-F3E1-462A-A12A-9CEF1CFEDEA1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F3E1-462A-A12A-9CEF1CFEDEA1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F3E1-462A-A12A-9CEF1CFEDEA1}"/>
              </c:ext>
            </c:extLst>
          </c:dPt>
          <c:dLbls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9"/>
              <c:pt idx="0">
                <c:v>BIG SCOOTER</c:v>
              </c:pt>
              <c:pt idx="1">
                <c:v>CHOPPER &amp; CRUISER</c:v>
              </c:pt>
              <c:pt idx="2">
                <c:v>STREET</c:v>
              </c:pt>
              <c:pt idx="3">
                <c:v>SPORT-TOURER</c:v>
              </c:pt>
              <c:pt idx="4">
                <c:v>SUPERSPORT</c:v>
              </c:pt>
              <c:pt idx="5">
                <c:v>TOURIST</c:v>
              </c:pt>
              <c:pt idx="6">
                <c:v>ON/OFF</c:v>
              </c:pt>
              <c:pt idx="7">
                <c:v>OFF ROAD</c:v>
              </c:pt>
              <c:pt idx="8">
                <c:v>OTHERS</c:v>
              </c:pt>
            </c:strLit>
          </c:cat>
          <c:val>
            <c:numRef>
              <c:f>('R_MC 2022 rankings'!$T$10,'R_MC 2022 rankings'!$T$15,'R_MC 2022 rankings'!$T$20,'R_MC 2022 rankings'!$T$25,'R_MC 2022 rankings'!$T$30,'R_MC 2022 rankings'!$T$35,'R_MC 2022 rankings'!$T$40,'R_MC 2022 rankings'!$T$45,'R_MC 2022 rankings'!$T$46)</c:f>
              <c:numCache>
                <c:formatCode>#,##0</c:formatCode>
                <c:ptCount val="9"/>
                <c:pt idx="0">
                  <c:v>4924</c:v>
                </c:pt>
                <c:pt idx="1">
                  <c:v>1982</c:v>
                </c:pt>
                <c:pt idx="2">
                  <c:v>6536</c:v>
                </c:pt>
                <c:pt idx="3">
                  <c:v>116</c:v>
                </c:pt>
                <c:pt idx="4">
                  <c:v>697</c:v>
                </c:pt>
                <c:pt idx="5">
                  <c:v>1525</c:v>
                </c:pt>
                <c:pt idx="6">
                  <c:v>4001</c:v>
                </c:pt>
                <c:pt idx="7">
                  <c:v>1104</c:v>
                </c:pt>
                <c:pt idx="8">
                  <c:v>113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F3E1-462A-A12A-9CEF1CFEDE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9107910291701347"/>
          <c:y val="7.2917395742198896E-2"/>
          <c:w val="0.30082261058831061"/>
          <c:h val="0.90628062117235342"/>
        </c:manualLayout>
      </c:layout>
      <c:overlay val="0"/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 sz="1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NEW MP</a:t>
            </a:r>
            <a:endParaRPr lang="pl-PL" sz="9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 sz="1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FIRST REGISTRATIONS IN POLAND, 2020-2022</a:t>
            </a:r>
          </a:p>
        </c:rich>
      </c:tx>
      <c:layout>
        <c:manualLayout>
          <c:xMode val="edge"/>
          <c:yMode val="edge"/>
          <c:x val="0.20155076035342909"/>
          <c:y val="3.133159268929503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5271446934724646E-2"/>
          <c:y val="0.23759791122715404"/>
          <c:w val="0.75814068274691548"/>
          <c:h val="0.6449086161879895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'R_MP NEW 2022vs2021'!$A$7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'R_MP NEW 2022vs2021'!$B$3:$M$3</c:f>
              <c:strCache>
                <c:ptCount val="12"/>
                <c:pt idx="0">
                  <c:v> JAN </c:v>
                </c:pt>
                <c:pt idx="1">
                  <c:v> FEB 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'R_MP NEW 2022vs2021'!$B$7:$M$7</c:f>
              <c:numCache>
                <c:formatCode>General</c:formatCode>
                <c:ptCount val="12"/>
                <c:pt idx="0">
                  <c:v>649</c:v>
                </c:pt>
                <c:pt idx="1">
                  <c:v>863</c:v>
                </c:pt>
                <c:pt idx="2">
                  <c:v>807</c:v>
                </c:pt>
                <c:pt idx="3">
                  <c:v>811</c:v>
                </c:pt>
                <c:pt idx="4">
                  <c:v>1953</c:v>
                </c:pt>
                <c:pt idx="5">
                  <c:v>2303</c:v>
                </c:pt>
                <c:pt idx="6">
                  <c:v>2338</c:v>
                </c:pt>
                <c:pt idx="7">
                  <c:v>1964</c:v>
                </c:pt>
                <c:pt idx="8">
                  <c:v>1552</c:v>
                </c:pt>
                <c:pt idx="9">
                  <c:v>952</c:v>
                </c:pt>
                <c:pt idx="10">
                  <c:v>1104</c:v>
                </c:pt>
                <c:pt idx="11">
                  <c:v>3044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FC-4C87-900F-77CE72898D1F}"/>
            </c:ext>
          </c:extLst>
        </c:ser>
        <c:ser>
          <c:idx val="3"/>
          <c:order val="1"/>
          <c:tx>
            <c:strRef>
              <c:f>'R_MP NEW 2022vs2021'!$A$8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'R_MP NEW 2022vs2021'!$B$8:$M$8</c:f>
              <c:numCache>
                <c:formatCode>General</c:formatCode>
                <c:ptCount val="12"/>
                <c:pt idx="0">
                  <c:v>301</c:v>
                </c:pt>
                <c:pt idx="1">
                  <c:v>401</c:v>
                </c:pt>
                <c:pt idx="2">
                  <c:v>902</c:v>
                </c:pt>
                <c:pt idx="3">
                  <c:v>1140</c:v>
                </c:pt>
                <c:pt idx="4">
                  <c:v>1457</c:v>
                </c:pt>
                <c:pt idx="5">
                  <c:v>1691</c:v>
                </c:pt>
                <c:pt idx="6">
                  <c:v>1693</c:v>
                </c:pt>
                <c:pt idx="7">
                  <c:v>1475</c:v>
                </c:pt>
                <c:pt idx="8">
                  <c:v>1097</c:v>
                </c:pt>
                <c:pt idx="9">
                  <c:v>849</c:v>
                </c:pt>
                <c:pt idx="10">
                  <c:v>671</c:v>
                </c:pt>
                <c:pt idx="11">
                  <c:v>1033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5FC-4C87-900F-77CE72898D1F}"/>
            </c:ext>
          </c:extLst>
        </c:ser>
        <c:ser>
          <c:idx val="2"/>
          <c:order val="2"/>
          <c:tx>
            <c:strRef>
              <c:f>'R_MP NEW 2022vs2021'!$A$9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'R_MP NEW 2022vs2021'!$B$3:$M$3</c:f>
              <c:strCache>
                <c:ptCount val="12"/>
                <c:pt idx="0">
                  <c:v> JAN </c:v>
                </c:pt>
                <c:pt idx="1">
                  <c:v> FEB 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'R_MP NEW 2022vs2021'!$B$9:$M$9</c:f>
              <c:numCache>
                <c:formatCode>General</c:formatCode>
                <c:ptCount val="12"/>
                <c:pt idx="0">
                  <c:v>355</c:v>
                </c:pt>
                <c:pt idx="1">
                  <c:v>496</c:v>
                </c:pt>
                <c:pt idx="2">
                  <c:v>1041</c:v>
                </c:pt>
                <c:pt idx="3">
                  <c:v>1207</c:v>
                </c:pt>
                <c:pt idx="4">
                  <c:v>1469</c:v>
                </c:pt>
                <c:pt idx="5">
                  <c:v>1513</c:v>
                </c:pt>
                <c:pt idx="6">
                  <c:v>1390</c:v>
                </c:pt>
                <c:pt idx="7">
                  <c:v>1276</c:v>
                </c:pt>
                <c:pt idx="8">
                  <c:v>965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5FC-4C87-900F-77CE72898D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93895823"/>
        <c:axId val="1"/>
      </c:barChart>
      <c:catAx>
        <c:axId val="19938958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993895823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7331017210634931"/>
          <c:y val="0.362935520788361"/>
          <c:w val="0.10992719039891008"/>
          <c:h val="0.33421379768782167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 sz="9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NEW MP</a:t>
            </a:r>
            <a:endParaRPr lang="pl-PL" sz="2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 sz="9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FIRST REGISTRATIONS IN POLAND</a:t>
            </a:r>
            <a:endParaRPr lang="pl-PL" sz="2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 sz="9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I-IX 2021 - 2022</a:t>
            </a:r>
          </a:p>
        </c:rich>
      </c:tx>
      <c:layout>
        <c:manualLayout>
          <c:xMode val="edge"/>
          <c:yMode val="edge"/>
          <c:x val="0.2184689413823272"/>
          <c:y val="3.376623376623376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036060309465419"/>
          <c:y val="0.19740284776132275"/>
          <c:w val="0.68243393342204528"/>
          <c:h val="0.696104778947822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'R_MP NEW 2022vs2021'!$A$8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7079145225094938E-3"/>
                  <c:y val="-7.6408030535507756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17F-4AD9-9A85-B5BAE39CE467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'R_MP NEW 2022vs2021'!$N$3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'R_MP NEW 2022vs2021'!$F$14</c:f>
              <c:numCache>
                <c:formatCode>_-* #\ ##0\ _z_ł_-;\-* #\ ##0\ _z_ł_-;_-* "-"??\ _z_ł_-;_-@_-</c:formatCode>
                <c:ptCount val="1"/>
                <c:pt idx="0">
                  <c:v>10157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17F-4AD9-9A85-B5BAE39CE467}"/>
            </c:ext>
          </c:extLst>
        </c:ser>
        <c:ser>
          <c:idx val="2"/>
          <c:order val="1"/>
          <c:tx>
            <c:strRef>
              <c:f>'R_MP NEW 2022vs2021'!$A$9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5371592064505449E-2"/>
                  <c:y val="3.288952517298974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17F-4AD9-9A85-B5BAE39CE467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'R_MP NEW 2022vs2021'!$N$3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'R_MP NEW 2022vs2021'!$N$9</c:f>
              <c:numCache>
                <c:formatCode>General</c:formatCode>
                <c:ptCount val="1"/>
                <c:pt idx="0">
                  <c:v>9712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17F-4AD9-9A85-B5BAE39CE4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1993899983"/>
        <c:axId val="1"/>
      </c:barChart>
      <c:catAx>
        <c:axId val="19938999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_-* #\ ##0\ _z_ł_-;\-* #\ 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993899983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4236811614764373"/>
          <c:y val="0.41819518014793605"/>
          <c:w val="0.14414863682580215"/>
          <c:h val="0.21818863551147011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 sz="9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USED PTW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 sz="9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FIRST REGISTRATIONS IN POLAND, 2021-2022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 sz="9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layout>
        <c:manualLayout>
          <c:xMode val="edge"/>
          <c:yMode val="edge"/>
          <c:x val="0.23582102128774035"/>
          <c:y val="5.855955505561805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660999576156804"/>
          <c:y val="0.26202858038047283"/>
          <c:w val="0.63398349036544766"/>
          <c:h val="0.571698720830121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'R_PTW USED 2022vs2021'!$C$10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USED 2022vs2021'!$B$2:$M$2</c:f>
              <c:strCache>
                <c:ptCount val="12"/>
                <c:pt idx="0">
                  <c:v> JAN </c:v>
                </c:pt>
                <c:pt idx="1">
                  <c:v> FEB 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'R_PTW USED 2022vs2021'!$U$5:$AF$5</c:f>
              <c:numCache>
                <c:formatCode>General</c:formatCode>
                <c:ptCount val="12"/>
                <c:pt idx="0">
                  <c:v>3231</c:v>
                </c:pt>
                <c:pt idx="1">
                  <c:v>3813</c:v>
                </c:pt>
                <c:pt idx="2">
                  <c:v>7974</c:v>
                </c:pt>
                <c:pt idx="3">
                  <c:v>8620</c:v>
                </c:pt>
                <c:pt idx="4">
                  <c:v>8550</c:v>
                </c:pt>
                <c:pt idx="5">
                  <c:v>8490</c:v>
                </c:pt>
                <c:pt idx="6">
                  <c:v>7810</c:v>
                </c:pt>
                <c:pt idx="7">
                  <c:v>6142</c:v>
                </c:pt>
                <c:pt idx="8">
                  <c:v>5092</c:v>
                </c:pt>
                <c:pt idx="9">
                  <c:v>4196</c:v>
                </c:pt>
                <c:pt idx="10">
                  <c:v>3577</c:v>
                </c:pt>
                <c:pt idx="11">
                  <c:v>3193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2E-4B9B-842C-C89AAD580C22}"/>
            </c:ext>
          </c:extLst>
        </c:ser>
        <c:ser>
          <c:idx val="1"/>
          <c:order val="1"/>
          <c:tx>
            <c:strRef>
              <c:f>'R_PTW USED 2022vs2021'!$B$10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USED 2022vs2021'!$B$2:$M$2</c:f>
              <c:strCache>
                <c:ptCount val="12"/>
                <c:pt idx="0">
                  <c:v> JAN </c:v>
                </c:pt>
                <c:pt idx="1">
                  <c:v> FEB 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'R_PTW USED 2022vs2021'!$B$5:$M$5</c:f>
              <c:numCache>
                <c:formatCode>General</c:formatCode>
                <c:ptCount val="12"/>
                <c:pt idx="0">
                  <c:v>3346</c:v>
                </c:pt>
                <c:pt idx="1">
                  <c:v>4450</c:v>
                </c:pt>
                <c:pt idx="2">
                  <c:v>7895</c:v>
                </c:pt>
                <c:pt idx="3">
                  <c:v>7963</c:v>
                </c:pt>
                <c:pt idx="4">
                  <c:v>8794</c:v>
                </c:pt>
                <c:pt idx="5">
                  <c:v>8500</c:v>
                </c:pt>
                <c:pt idx="6">
                  <c:v>7938</c:v>
                </c:pt>
                <c:pt idx="7">
                  <c:v>6742</c:v>
                </c:pt>
                <c:pt idx="8">
                  <c:v>5223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62E-4B9B-842C-C89AAD580C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93885839"/>
        <c:axId val="1"/>
      </c:barChart>
      <c:catAx>
        <c:axId val="1993885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993885839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9872785966830073"/>
          <c:y val="0.31564398200224975"/>
          <c:w val="0.19048263218724559"/>
          <c:h val="0.34809336332958385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44" r="0.75000000000000044" t="1" header="0.5" footer="0.5"/>
    <c:pageSetup paperSize="9" orientation="landscape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USED PTW
FIRST REGISTRATIONS IN POLAND
I-IX 2021 - 2022</a:t>
            </a:r>
          </a:p>
        </c:rich>
      </c:tx>
      <c:layout>
        <c:manualLayout>
          <c:xMode val="edge"/>
          <c:yMode val="edge"/>
          <c:x val="0.24673197498449403"/>
          <c:y val="4.32682431538501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724616264351939"/>
          <c:y val="0.22418932874850372"/>
          <c:w val="0.56745973104773151"/>
          <c:h val="0.6548688287127348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'R_PTW USED 2022vs2021'!$F$10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2.3057757210691904E-3"/>
                  <c:y val="1.091287884538699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C08-4A77-B20A-2BD03BF74BD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USED 2022vs2021'!$N$2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'R_PTW USED 2022vs2021'!$F$13</c:f>
              <c:numCache>
                <c:formatCode>_-* #\ ##0\ _z_ł_-;\-* #\ ##0\ _z_ł_-;_-* "-"??\ _z_ł_-;_-@_-</c:formatCode>
                <c:ptCount val="1"/>
                <c:pt idx="0">
                  <c:v>59722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C08-4A77-B20A-2BD03BF74BD9}"/>
            </c:ext>
          </c:extLst>
        </c:ser>
        <c:ser>
          <c:idx val="2"/>
          <c:order val="1"/>
          <c:tx>
            <c:strRef>
              <c:f>'R_PTW USED 2022vs2021'!$E$10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7209869061644244E-3"/>
                  <c:y val="-3.217503735897236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C08-4A77-B20A-2BD03BF74BD9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USED 2022vs2021'!$N$2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'R_PTW USED 2022vs2021'!$N$5</c:f>
              <c:numCache>
                <c:formatCode>General</c:formatCode>
                <c:ptCount val="1"/>
                <c:pt idx="0">
                  <c:v>60851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C08-4A77-B20A-2BD03BF74B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1993877935"/>
        <c:axId val="1"/>
      </c:barChart>
      <c:catAx>
        <c:axId val="1993877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_-* #\ ##0\ _z_ł_-;\-* #\ 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993877935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2761180714479654"/>
          <c:y val="0.35966026370597481"/>
          <c:w val="0.15764038115925161"/>
          <c:h val="0.28655873767991391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44" r="0.75000000000000044" t="1" header="0.5" footer="0.5"/>
    <c:pageSetup paperSize="9" orientation="landscape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STRUCTURE of USED PTW FIRST REGISTRATIONS
I-IX</a:t>
            </a:r>
            <a:r>
              <a:rPr lang="pl-PL" baseline="0"/>
              <a:t> </a:t>
            </a:r>
            <a:r>
              <a:rPr lang="pl-PL"/>
              <a:t>2022</a:t>
            </a:r>
          </a:p>
        </c:rich>
      </c:tx>
      <c:layout>
        <c:manualLayout>
          <c:xMode val="edge"/>
          <c:yMode val="edge"/>
          <c:x val="0.12840059055118111"/>
          <c:y val="3.5288868303226799E-2"/>
        </c:manualLayout>
      </c:layout>
      <c:overlay val="0"/>
      <c:spPr>
        <a:noFill/>
        <a:ln w="25400">
          <a:noFill/>
        </a:ln>
      </c:spPr>
    </c:title>
    <c:autoTitleDeleted val="0"/>
    <c:view3D>
      <c:rotX val="20"/>
      <c:rotY val="15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442969481933074"/>
          <c:y val="0.34804814847324611"/>
          <c:w val="0.62535924897094053"/>
          <c:h val="0.33607408085076396"/>
        </c:manualLayout>
      </c:layout>
      <c:pie3DChart>
        <c:varyColors val="1"/>
        <c:ser>
          <c:idx val="1"/>
          <c:order val="0"/>
          <c:tx>
            <c:strRef>
              <c:f>'R_PTW USED 2022vs2021'!$N$2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explosion val="7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58C-4A52-886F-DF1D66AA9A2D}"/>
              </c:ext>
            </c:extLst>
          </c:dPt>
          <c:dPt>
            <c:idx val="1"/>
            <c:bubble3D val="0"/>
            <c:spPr>
              <a:solidFill>
                <a:srgbClr val="33CC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58C-4A52-886F-DF1D66AA9A2D}"/>
              </c:ext>
            </c:extLst>
          </c:dPt>
          <c:dLbls>
            <c:dLbl>
              <c:idx val="0"/>
              <c:layout>
                <c:manualLayout>
                  <c:x val="8.6722332844410568E-2"/>
                  <c:y val="-4.3177359115707907E-2"/>
                </c:manualLayout>
              </c:layout>
              <c:spPr/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58C-4A52-886F-DF1D66AA9A2D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'R_PTW USED 2022vs2021'!$A$3:$A$4</c:f>
              <c:strCache>
                <c:ptCount val="2"/>
                <c:pt idx="0">
                  <c:v> MOTORCYCLES </c:v>
                </c:pt>
                <c:pt idx="1">
                  <c:v> MOPEDS </c:v>
                </c:pt>
              </c:strCache>
            </c:strRef>
          </c:cat>
          <c:val>
            <c:numRef>
              <c:f>'R_PTW USED 2022vs2021'!$O$3:$O$4</c:f>
              <c:numCache>
                <c:formatCode>0.0%</c:formatCode>
                <c:ptCount val="2"/>
                <c:pt idx="0">
                  <c:v>0.8364529753003237</c:v>
                </c:pt>
                <c:pt idx="1">
                  <c:v>0.16354702469967625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58C-4A52-886F-DF1D66AA9A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0000628827646544"/>
          <c:y val="0.90090504863362675"/>
          <c:w val="0.60001913823272091"/>
          <c:h val="7.2888683032268031E-2"/>
        </c:manualLayout>
      </c:layout>
      <c:overlay val="0"/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44" r="0.75000000000000044" t="1" header="0.5" footer="0.5"/>
    <c:pageSetup paperSize="9" orientation="landscape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MOTORCYCLE - FIRST REGISTRATIONS IN POLAND 
YEAR 2022</a:t>
            </a:r>
          </a:p>
        </c:rich>
      </c:tx>
      <c:layout>
        <c:manualLayout>
          <c:xMode val="edge"/>
          <c:yMode val="edge"/>
          <c:x val="0.17838793810079734"/>
          <c:y val="3.385416666666666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63465727736492"/>
          <c:y val="0.23177142275854176"/>
          <c:w val="0.71869699987353253"/>
          <c:h val="0.65104332235545437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'R_MC&amp;MP structure 2022'!$A$11</c:f>
              <c:strCache>
                <c:ptCount val="1"/>
                <c:pt idx="0">
                  <c:v>USED MC** 2022</c:v>
                </c:pt>
              </c:strCache>
            </c:strRef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'R_MC&amp;MP structure 2022'!$B$4:$M$4</c:f>
              <c:strCache>
                <c:ptCount val="12"/>
                <c:pt idx="0">
                  <c:v> JAN </c:v>
                </c:pt>
                <c:pt idx="1">
                  <c:v> FEB 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'R_MC&amp;MP structure 2022'!$B$11:$M$11</c:f>
              <c:numCache>
                <c:formatCode>General</c:formatCode>
                <c:ptCount val="12"/>
                <c:pt idx="0">
                  <c:v>2855</c:v>
                </c:pt>
                <c:pt idx="1">
                  <c:v>3810</c:v>
                </c:pt>
                <c:pt idx="2">
                  <c:v>6696</c:v>
                </c:pt>
                <c:pt idx="3">
                  <c:v>6795</c:v>
                </c:pt>
                <c:pt idx="4">
                  <c:v>7438</c:v>
                </c:pt>
                <c:pt idx="5">
                  <c:v>7071</c:v>
                </c:pt>
                <c:pt idx="6">
                  <c:v>6571</c:v>
                </c:pt>
                <c:pt idx="7">
                  <c:v>5398</c:v>
                </c:pt>
                <c:pt idx="8">
                  <c:v>4265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97-4785-A6B2-CB7534D58BC1}"/>
            </c:ext>
          </c:extLst>
        </c:ser>
        <c:ser>
          <c:idx val="0"/>
          <c:order val="1"/>
          <c:tx>
            <c:strRef>
              <c:f>'R_MC&amp;MP structure 2022'!$A$10</c:f>
              <c:strCache>
                <c:ptCount val="1"/>
                <c:pt idx="0">
                  <c:v>NEW MC* 2022</c:v>
                </c:pt>
              </c:strCache>
            </c:strRef>
          </c:tx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'R_MC&amp;MP structure 2022'!$B$4:$M$4</c:f>
              <c:strCache>
                <c:ptCount val="12"/>
                <c:pt idx="0">
                  <c:v> JAN </c:v>
                </c:pt>
                <c:pt idx="1">
                  <c:v> FEB 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'R_MC&amp;MP structure 2022'!$B$10:$M$10</c:f>
              <c:numCache>
                <c:formatCode>General</c:formatCode>
                <c:ptCount val="12"/>
                <c:pt idx="0">
                  <c:v>856</c:v>
                </c:pt>
                <c:pt idx="1">
                  <c:v>1276</c:v>
                </c:pt>
                <c:pt idx="2">
                  <c:v>2828</c:v>
                </c:pt>
                <c:pt idx="3">
                  <c:v>2875</c:v>
                </c:pt>
                <c:pt idx="4">
                  <c:v>3412</c:v>
                </c:pt>
                <c:pt idx="5">
                  <c:v>3241</c:v>
                </c:pt>
                <c:pt idx="6">
                  <c:v>2715</c:v>
                </c:pt>
                <c:pt idx="7">
                  <c:v>2326</c:v>
                </c:pt>
                <c:pt idx="8">
                  <c:v>1469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997-4785-A6B2-CB7534D58B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993889999"/>
        <c:axId val="1"/>
      </c:barChart>
      <c:lineChart>
        <c:grouping val="standard"/>
        <c:varyColors val="0"/>
        <c:ser>
          <c:idx val="2"/>
          <c:order val="2"/>
          <c:tx>
            <c:strRef>
              <c:f>'R_MC&amp;MP structure 2022'!$A$8</c:f>
              <c:strCache>
                <c:ptCount val="1"/>
                <c:pt idx="0">
                  <c:v>TOTAL MC 2021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triangle"/>
            <c:size val="9"/>
            <c:spPr>
              <a:solidFill>
                <a:srgbClr val="FFFF00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val>
            <c:numRef>
              <c:f>'R_MC&amp;MP structure 2022'!$B$8:$M$8</c:f>
              <c:numCache>
                <c:formatCode>General</c:formatCode>
                <c:ptCount val="12"/>
                <c:pt idx="0">
                  <c:v>3151</c:v>
                </c:pt>
                <c:pt idx="1">
                  <c:v>4251</c:v>
                </c:pt>
                <c:pt idx="2">
                  <c:v>9315</c:v>
                </c:pt>
                <c:pt idx="3">
                  <c:v>10452</c:v>
                </c:pt>
                <c:pt idx="4">
                  <c:v>10288</c:v>
                </c:pt>
                <c:pt idx="5">
                  <c:v>10141</c:v>
                </c:pt>
                <c:pt idx="6">
                  <c:v>8928</c:v>
                </c:pt>
                <c:pt idx="7">
                  <c:v>6896</c:v>
                </c:pt>
                <c:pt idx="8">
                  <c:v>5683</c:v>
                </c:pt>
                <c:pt idx="9">
                  <c:v>4756</c:v>
                </c:pt>
                <c:pt idx="10">
                  <c:v>4109</c:v>
                </c:pt>
                <c:pt idx="11">
                  <c:v>3983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997-4785-A6B2-CB7534D58B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93889999"/>
        <c:axId val="1"/>
      </c:lineChart>
      <c:catAx>
        <c:axId val="1993889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9938899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55364564445217224"/>
          <c:y val="0.43491032370953631"/>
          <c:w val="0.44007733260471782"/>
          <c:h val="0.2500082020997375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MOPEDS - FIRST REGISTRATIONS IN POLAND 
YEAR 2022</a:t>
            </a:r>
          </a:p>
        </c:rich>
      </c:tx>
      <c:layout>
        <c:manualLayout>
          <c:xMode val="edge"/>
          <c:yMode val="edge"/>
          <c:x val="0.15384611569223139"/>
          <c:y val="3.376613079615048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147299509001637"/>
          <c:y val="0.23636393613526802"/>
          <c:w val="0.72831423895253677"/>
          <c:h val="0.64675406700749161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'R_MC&amp;MP structure 2022'!$A$26</c:f>
              <c:strCache>
                <c:ptCount val="1"/>
                <c:pt idx="0">
                  <c:v>USED MP** 2022</c:v>
                </c:pt>
              </c:strCache>
            </c:strRef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'R_MC&amp;MP structure 2022'!$B$4:$M$4</c:f>
              <c:strCache>
                <c:ptCount val="12"/>
                <c:pt idx="0">
                  <c:v> JAN </c:v>
                </c:pt>
                <c:pt idx="1">
                  <c:v> FEB 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'R_MC&amp;MP structure 2022'!$B$26:$M$26</c:f>
              <c:numCache>
                <c:formatCode>General</c:formatCode>
                <c:ptCount val="12"/>
                <c:pt idx="0">
                  <c:v>491</c:v>
                </c:pt>
                <c:pt idx="1">
                  <c:v>640</c:v>
                </c:pt>
                <c:pt idx="2">
                  <c:v>1199</c:v>
                </c:pt>
                <c:pt idx="3">
                  <c:v>1168</c:v>
                </c:pt>
                <c:pt idx="4">
                  <c:v>1356</c:v>
                </c:pt>
                <c:pt idx="5">
                  <c:v>1429</c:v>
                </c:pt>
                <c:pt idx="6">
                  <c:v>1367</c:v>
                </c:pt>
                <c:pt idx="7">
                  <c:v>1344</c:v>
                </c:pt>
                <c:pt idx="8">
                  <c:v>958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BF-4DCA-9899-88CD6C5727F6}"/>
            </c:ext>
          </c:extLst>
        </c:ser>
        <c:ser>
          <c:idx val="0"/>
          <c:order val="1"/>
          <c:tx>
            <c:strRef>
              <c:f>'R_MC&amp;MP structure 2022'!$A$25</c:f>
              <c:strCache>
                <c:ptCount val="1"/>
                <c:pt idx="0">
                  <c:v>NEW MP* 2022</c:v>
                </c:pt>
              </c:strCache>
            </c:strRef>
          </c:tx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'R_MC&amp;MP structure 2022'!$B$4:$M$4</c:f>
              <c:strCache>
                <c:ptCount val="12"/>
                <c:pt idx="0">
                  <c:v> JAN </c:v>
                </c:pt>
                <c:pt idx="1">
                  <c:v> FEB 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'R_MC&amp;MP structure 2022'!$B$25:$M$25</c:f>
              <c:numCache>
                <c:formatCode>General</c:formatCode>
                <c:ptCount val="12"/>
                <c:pt idx="0">
                  <c:v>355</c:v>
                </c:pt>
                <c:pt idx="1">
                  <c:v>496</c:v>
                </c:pt>
                <c:pt idx="2">
                  <c:v>1041</c:v>
                </c:pt>
                <c:pt idx="3">
                  <c:v>1207</c:v>
                </c:pt>
                <c:pt idx="4">
                  <c:v>1469</c:v>
                </c:pt>
                <c:pt idx="5">
                  <c:v>1513</c:v>
                </c:pt>
                <c:pt idx="6">
                  <c:v>1390</c:v>
                </c:pt>
                <c:pt idx="7">
                  <c:v>1276</c:v>
                </c:pt>
                <c:pt idx="8">
                  <c:v>965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ABF-4DCA-9899-88CD6C5727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993883343"/>
        <c:axId val="1"/>
      </c:barChart>
      <c:lineChart>
        <c:grouping val="standard"/>
        <c:varyColors val="0"/>
        <c:ser>
          <c:idx val="2"/>
          <c:order val="2"/>
          <c:tx>
            <c:strRef>
              <c:f>'R_MC&amp;MP structure 2022'!$A$23</c:f>
              <c:strCache>
                <c:ptCount val="1"/>
                <c:pt idx="0">
                  <c:v>TOTAL MP 2021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FFFF00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val>
            <c:numRef>
              <c:f>'R_MC&amp;MP structure 2022'!$B$23:$M$23</c:f>
              <c:numCache>
                <c:formatCode>General</c:formatCode>
                <c:ptCount val="12"/>
                <c:pt idx="0">
                  <c:v>791</c:v>
                </c:pt>
                <c:pt idx="1">
                  <c:v>869</c:v>
                </c:pt>
                <c:pt idx="2">
                  <c:v>1784</c:v>
                </c:pt>
                <c:pt idx="3">
                  <c:v>2192</c:v>
                </c:pt>
                <c:pt idx="4">
                  <c:v>2682</c:v>
                </c:pt>
                <c:pt idx="5">
                  <c:v>2888</c:v>
                </c:pt>
                <c:pt idx="6">
                  <c:v>2998</c:v>
                </c:pt>
                <c:pt idx="7">
                  <c:v>2615</c:v>
                </c:pt>
                <c:pt idx="8">
                  <c:v>1967</c:v>
                </c:pt>
                <c:pt idx="9">
                  <c:v>1475</c:v>
                </c:pt>
                <c:pt idx="10">
                  <c:v>1210</c:v>
                </c:pt>
                <c:pt idx="11">
                  <c:v>1553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ABF-4DCA-9899-88CD6C5727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93883343"/>
        <c:axId val="1"/>
      </c:lineChart>
      <c:catAx>
        <c:axId val="19938833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993883343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56694698989397985"/>
          <c:y val="0.27865512904636919"/>
          <c:w val="0.42048566763800199"/>
          <c:h val="0.2500082020997374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NEW and USED PTW
FIRST REGISTRATIONS IN POLAND
I-IX 2021 - 2022</a:t>
            </a:r>
          </a:p>
        </c:rich>
      </c:tx>
      <c:layout>
        <c:manualLayout>
          <c:xMode val="edge"/>
          <c:yMode val="edge"/>
          <c:x val="0.25659051239284747"/>
          <c:y val="3.53982300884955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724616264351939"/>
          <c:y val="0.18090480131347422"/>
          <c:w val="0.62989750929128507"/>
          <c:h val="0.6981534458404118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'R_PTW 2022vs2021'!$C$10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9.2417333243976219E-3"/>
                  <c:y val="6.8443682375457443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17E-4182-927A-4F77BAC0A322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2022vs2021'!$N$2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'R_PTW 2022vs2021'!$F$13</c:f>
              <c:numCache>
                <c:formatCode>_-* #\ ##0\ _z_ł_-;\-* #\ ##0\ _z_ł_-;_-* "-"??\ _z_ł_-;_-@_-</c:formatCode>
                <c:ptCount val="1"/>
                <c:pt idx="0">
                  <c:v>87891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17E-4182-927A-4F77BAC0A322}"/>
            </c:ext>
          </c:extLst>
        </c:ser>
        <c:ser>
          <c:idx val="2"/>
          <c:order val="1"/>
          <c:tx>
            <c:strRef>
              <c:f>'R_PTW 2022vs2021'!$B$10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4.2728396904966387E-3"/>
                  <c:y val="-5.5765024689609912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17E-4182-927A-4F77BAC0A322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2022vs2021'!$N$2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'R_PTW 2022vs2021'!$E$13</c:f>
              <c:numCache>
                <c:formatCode>_-* #\ ##0\ _z_ł_-;\-* #\ ##0\ _z_ł_-;_-* "-"??\ _z_ł_-;_-@_-</c:formatCode>
                <c:ptCount val="1"/>
                <c:pt idx="0">
                  <c:v>91561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17E-4182-927A-4F77BAC0A3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1993882511"/>
        <c:axId val="1"/>
      </c:barChart>
      <c:catAx>
        <c:axId val="1993882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_-* #\ ##0\ _z_ł_-;\-* #\ 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993882511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6702196708170098"/>
          <c:y val="0.49416734412623198"/>
          <c:w val="0.11576716703515511"/>
          <c:h val="0.12281079909259129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STRUCTURE NEW and USED 
PTW FIRST REGISTRATIONS
I-IX 2022</a:t>
            </a:r>
          </a:p>
        </c:rich>
      </c:tx>
      <c:layout>
        <c:manualLayout>
          <c:xMode val="edge"/>
          <c:yMode val="edge"/>
          <c:x val="0.28103187101612298"/>
          <c:y val="2.7442025629149297E-2"/>
        </c:manualLayout>
      </c:layout>
      <c:overlay val="0"/>
      <c:spPr>
        <a:noFill/>
        <a:ln w="25400">
          <a:noFill/>
        </a:ln>
      </c:spPr>
    </c:title>
    <c:autoTitleDeleted val="0"/>
    <c:view3D>
      <c:rotX val="17"/>
      <c:rotY val="5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6915504226970013"/>
          <c:y val="0.39111636969847524"/>
          <c:w val="0.62977723429642196"/>
          <c:h val="0.30583535675670243"/>
        </c:manualLayout>
      </c:layout>
      <c:pie3DChart>
        <c:varyColors val="1"/>
        <c:ser>
          <c:idx val="1"/>
          <c:order val="0"/>
          <c:tx>
            <c:strRef>
              <c:f>'R_PTW 2022vs2021'!$N$2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explosion val="7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05D-459E-864A-17275CB9FB64}"/>
              </c:ext>
            </c:extLst>
          </c:dPt>
          <c:dPt>
            <c:idx val="1"/>
            <c:bubble3D val="0"/>
            <c:spPr>
              <a:solidFill>
                <a:srgbClr val="33CC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05D-459E-864A-17275CB9FB64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'R_PTW 2022vs2021'!$A$3:$A$4</c:f>
              <c:strCache>
                <c:ptCount val="2"/>
                <c:pt idx="0">
                  <c:v> MOTORCYCLES </c:v>
                </c:pt>
                <c:pt idx="1">
                  <c:v> MOPEDS </c:v>
                </c:pt>
              </c:strCache>
            </c:strRef>
          </c:cat>
          <c:val>
            <c:numRef>
              <c:f>'R_PTW 2022vs2021'!$O$3:$O$4</c:f>
              <c:numCache>
                <c:formatCode>0.0%</c:formatCode>
                <c:ptCount val="2"/>
                <c:pt idx="0">
                  <c:v>0.78523607212677882</c:v>
                </c:pt>
                <c:pt idx="1">
                  <c:v>0.21476392787322113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05D-459E-864A-17275CB9FB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3.8962402426969356E-2"/>
          <c:y val="0.83967855488652154"/>
          <c:w val="0.85197504857347373"/>
          <c:h val="9.329751428130306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 sz="9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NEW PTW</a:t>
            </a:r>
            <a:endParaRPr lang="pl-PL" sz="9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 sz="9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FIRST REGISTRATIONS IN POLAND, 2021-2022</a:t>
            </a:r>
            <a:endParaRPr lang="pl-PL" sz="9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 sz="9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layout>
        <c:manualLayout>
          <c:xMode val="edge"/>
          <c:yMode val="edge"/>
          <c:x val="0.20406397139620022"/>
          <c:y val="4.267904011998499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660999576156804"/>
          <c:y val="0.26202858038047239"/>
          <c:w val="0.63398349036544721"/>
          <c:h val="0.57169872083012163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'R_PTW NEW 2022vs2021'!$C$10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NEW 2022vs2021'!$B$2:$M$2</c:f>
              <c:strCache>
                <c:ptCount val="12"/>
                <c:pt idx="0">
                  <c:v> JAN </c:v>
                </c:pt>
                <c:pt idx="1">
                  <c:v> FEB 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'R_PTW NEW 2022vs2021'!$U$5:$AF$5</c:f>
              <c:numCache>
                <c:formatCode>General</c:formatCode>
                <c:ptCount val="12"/>
                <c:pt idx="0">
                  <c:v>711</c:v>
                </c:pt>
                <c:pt idx="1">
                  <c:v>1307</c:v>
                </c:pt>
                <c:pt idx="2">
                  <c:v>3125</c:v>
                </c:pt>
                <c:pt idx="3">
                  <c:v>4024</c:v>
                </c:pt>
                <c:pt idx="4">
                  <c:v>4420</c:v>
                </c:pt>
                <c:pt idx="5">
                  <c:v>4539</c:v>
                </c:pt>
                <c:pt idx="6">
                  <c:v>4116</c:v>
                </c:pt>
                <c:pt idx="7">
                  <c:v>3369</c:v>
                </c:pt>
                <c:pt idx="8">
                  <c:v>2558</c:v>
                </c:pt>
                <c:pt idx="9">
                  <c:v>2035</c:v>
                </c:pt>
                <c:pt idx="10">
                  <c:v>1742</c:v>
                </c:pt>
                <c:pt idx="11">
                  <c:v>2343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7D-4228-BC2D-66ABDD63B089}"/>
            </c:ext>
          </c:extLst>
        </c:ser>
        <c:ser>
          <c:idx val="3"/>
          <c:order val="1"/>
          <c:tx>
            <c:strRef>
              <c:f>'R_PTW NEW 2022vs2021'!$B$10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NEW 2022vs2021'!$B$2:$M$2</c:f>
              <c:strCache>
                <c:ptCount val="12"/>
                <c:pt idx="0">
                  <c:v> JAN </c:v>
                </c:pt>
                <c:pt idx="1">
                  <c:v> FEB 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'R_PTW NEW 2022vs2021'!$B$5:$M$5</c:f>
              <c:numCache>
                <c:formatCode>General</c:formatCode>
                <c:ptCount val="12"/>
                <c:pt idx="0">
                  <c:v>1211</c:v>
                </c:pt>
                <c:pt idx="1">
                  <c:v>1772</c:v>
                </c:pt>
                <c:pt idx="2">
                  <c:v>3869</c:v>
                </c:pt>
                <c:pt idx="3">
                  <c:v>4082</c:v>
                </c:pt>
                <c:pt idx="4">
                  <c:v>4881</c:v>
                </c:pt>
                <c:pt idx="5">
                  <c:v>4754</c:v>
                </c:pt>
                <c:pt idx="6">
                  <c:v>4105</c:v>
                </c:pt>
                <c:pt idx="7">
                  <c:v>3602</c:v>
                </c:pt>
                <c:pt idx="8">
                  <c:v>2434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67D-4228-BC2D-66ABDD63B0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93899567"/>
        <c:axId val="1"/>
      </c:barChart>
      <c:catAx>
        <c:axId val="19938995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993899567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8314619024031971"/>
          <c:y val="0.50149043869516308"/>
          <c:w val="0.10173501631168125"/>
          <c:h val="0.12389763779527563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NEW PTW
FIRST REGISTRATIONS IN POLAND
I-IX 2021 - 2022</a:t>
            </a:r>
          </a:p>
        </c:rich>
      </c:tx>
      <c:layout>
        <c:manualLayout>
          <c:xMode val="edge"/>
          <c:yMode val="edge"/>
          <c:x val="0.25659051239284747"/>
          <c:y val="3.53982300884955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724616264351939"/>
          <c:y val="0.22418932874850378"/>
          <c:w val="0.56745973104773151"/>
          <c:h val="0.6548688287127348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'R_PTW NEW 2022vs2021'!$C$10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4.6162090521685963E-4"/>
                  <c:y val="-1.063588177864340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C24-4EB7-A604-6B12BE54B51B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NEW 2022vs2021'!$N$2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'R_PTW NEW 2022vs2021'!$F$13</c:f>
              <c:numCache>
                <c:formatCode>_-* #\ ##0\ _z_ł_-;\-* #\ ##0\ _z_ł_-;_-* "-"??\ _z_ł_-;_-@_-</c:formatCode>
                <c:ptCount val="1"/>
                <c:pt idx="0">
                  <c:v>28169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C24-4EB7-A604-6B12BE54B51B}"/>
            </c:ext>
          </c:extLst>
        </c:ser>
        <c:ser>
          <c:idx val="2"/>
          <c:order val="1"/>
          <c:tx>
            <c:strRef>
              <c:f>'R_PTW NEW 2022vs2021'!$B$10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4.2143608090061619E-3"/>
                  <c:y val="-2.819607054563774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C24-4EB7-A604-6B12BE54B51B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NEW 2022vs2021'!$N$2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'R_PTW NEW 2022vs2021'!$N$5</c:f>
              <c:numCache>
                <c:formatCode>General</c:formatCode>
                <c:ptCount val="1"/>
                <c:pt idx="0">
                  <c:v>30710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C24-4EB7-A604-6B12BE54B5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1993903311"/>
        <c:axId val="1"/>
      </c:barChart>
      <c:catAx>
        <c:axId val="1993903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_-* #\ ##0\ _z_ł_-;\-* #\ 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993903311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6702196708170098"/>
          <c:y val="0.50001563963796558"/>
          <c:w val="0.11576716703515511"/>
          <c:h val="0.12281079909259129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STRUCTURE NEW PTW FIRST REGISTRATIONS
I-IX 2022</a:t>
            </a:r>
          </a:p>
        </c:rich>
      </c:tx>
      <c:layout>
        <c:manualLayout>
          <c:xMode val="edge"/>
          <c:yMode val="edge"/>
          <c:x val="0.12840059055118111"/>
          <c:y val="7.4523081673614322E-2"/>
        </c:manualLayout>
      </c:layout>
      <c:overlay val="0"/>
      <c:spPr>
        <a:noFill/>
        <a:ln w="25400">
          <a:noFill/>
        </a:ln>
      </c:spPr>
    </c:title>
    <c:autoTitleDeleted val="0"/>
    <c:view3D>
      <c:rotX val="17"/>
      <c:rotY val="5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4415818303341"/>
          <c:y val="0.41399475844279343"/>
          <c:w val="0.60000076095875732"/>
          <c:h val="0.29154560453717848"/>
        </c:manualLayout>
      </c:layout>
      <c:pie3DChart>
        <c:varyColors val="1"/>
        <c:ser>
          <c:idx val="1"/>
          <c:order val="0"/>
          <c:tx>
            <c:strRef>
              <c:f>'R_PTW NEW 2022vs2021'!$N$2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explosion val="7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6AC-473F-974F-A867D94D04E9}"/>
              </c:ext>
            </c:extLst>
          </c:dPt>
          <c:dPt>
            <c:idx val="1"/>
            <c:bubble3D val="0"/>
            <c:spPr>
              <a:solidFill>
                <a:srgbClr val="33CC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6AC-473F-974F-A867D94D04E9}"/>
              </c:ext>
            </c:extLst>
          </c:dPt>
          <c:dLbls>
            <c:dLbl>
              <c:idx val="0"/>
              <c:layout>
                <c:manualLayout>
                  <c:x val="0.11794237266839838"/>
                  <c:y val="3.9233906992779729E-3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6AC-473F-974F-A867D94D04E9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'R_PTW NEW 2022vs2021'!$A$3:$A$4</c:f>
              <c:strCache>
                <c:ptCount val="2"/>
                <c:pt idx="0">
                  <c:v> MOTORCYCLES </c:v>
                </c:pt>
                <c:pt idx="1">
                  <c:v> MOPEDS </c:v>
                </c:pt>
              </c:strCache>
            </c:strRef>
          </c:cat>
          <c:val>
            <c:numRef>
              <c:f>'R_PTW NEW 2022vs2021'!$O$3:$O$4</c:f>
              <c:numCache>
                <c:formatCode>0.0%</c:formatCode>
                <c:ptCount val="2"/>
                <c:pt idx="0">
                  <c:v>0.6837512211006187</c:v>
                </c:pt>
                <c:pt idx="1">
                  <c:v>0.3162487788993813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6AC-473F-974F-A867D94D04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2467929790026247"/>
          <c:y val="0.83967855488652154"/>
          <c:w val="0.8000254265091864"/>
          <c:h val="9.3297514281303062E-2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22" r="0.75000000000000022" t="1" header="0.5" footer="0.5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 sz="1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NEW MC</a:t>
            </a:r>
            <a:endParaRPr lang="pl-PL" sz="9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 sz="1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FIRST REGISTRATIONS IN POLAND, 2020-2022</a:t>
            </a:r>
          </a:p>
        </c:rich>
      </c:tx>
      <c:layout>
        <c:manualLayout>
          <c:xMode val="edge"/>
          <c:yMode val="edge"/>
          <c:x val="0.20155076627238436"/>
          <c:y val="3.133159268929503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5271446934724646E-2"/>
          <c:y val="0.23759791122715404"/>
          <c:w val="0.75814068274691548"/>
          <c:h val="0.6449086161879895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'R_MC NEW 2022vs2021'!$A$7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'R_MC NEW 2022vs2021'!$B$3:$M$3</c:f>
              <c:strCache>
                <c:ptCount val="12"/>
                <c:pt idx="0">
                  <c:v> JAN </c:v>
                </c:pt>
                <c:pt idx="1">
                  <c:v> FEB 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'R_MC NEW 2022vs2021'!$B$7:$M$7</c:f>
              <c:numCache>
                <c:formatCode>General</c:formatCode>
                <c:ptCount val="12"/>
                <c:pt idx="0">
                  <c:v>698</c:v>
                </c:pt>
                <c:pt idx="1">
                  <c:v>1090</c:v>
                </c:pt>
                <c:pt idx="2">
                  <c:v>1350</c:v>
                </c:pt>
                <c:pt idx="3">
                  <c:v>1613</c:v>
                </c:pt>
                <c:pt idx="4">
                  <c:v>2729</c:v>
                </c:pt>
                <c:pt idx="5">
                  <c:v>2949</c:v>
                </c:pt>
                <c:pt idx="6">
                  <c:v>3027</c:v>
                </c:pt>
                <c:pt idx="7">
                  <c:v>2057</c:v>
                </c:pt>
                <c:pt idx="8">
                  <c:v>1528</c:v>
                </c:pt>
                <c:pt idx="9">
                  <c:v>1113</c:v>
                </c:pt>
                <c:pt idx="10">
                  <c:v>999</c:v>
                </c:pt>
                <c:pt idx="11">
                  <c:v>2662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F5-4A5C-9E56-8F2591848696}"/>
            </c:ext>
          </c:extLst>
        </c:ser>
        <c:ser>
          <c:idx val="3"/>
          <c:order val="1"/>
          <c:tx>
            <c:strRef>
              <c:f>'R_MC NEW 2022vs2021'!$A$8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'R_MC NEW 2022vs2021'!$B$8:$M$8</c:f>
              <c:numCache>
                <c:formatCode>General</c:formatCode>
                <c:ptCount val="12"/>
                <c:pt idx="0">
                  <c:v>410</c:v>
                </c:pt>
                <c:pt idx="1">
                  <c:v>906</c:v>
                </c:pt>
                <c:pt idx="2">
                  <c:v>2223</c:v>
                </c:pt>
                <c:pt idx="3">
                  <c:v>2884</c:v>
                </c:pt>
                <c:pt idx="4">
                  <c:v>2963</c:v>
                </c:pt>
                <c:pt idx="5">
                  <c:v>2848</c:v>
                </c:pt>
                <c:pt idx="6">
                  <c:v>2423</c:v>
                </c:pt>
                <c:pt idx="7">
                  <c:v>1894</c:v>
                </c:pt>
                <c:pt idx="8">
                  <c:v>1461</c:v>
                </c:pt>
                <c:pt idx="9">
                  <c:v>1186</c:v>
                </c:pt>
                <c:pt idx="10">
                  <c:v>1071</c:v>
                </c:pt>
                <c:pt idx="11">
                  <c:v>1310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9F5-4A5C-9E56-8F2591848696}"/>
            </c:ext>
          </c:extLst>
        </c:ser>
        <c:ser>
          <c:idx val="2"/>
          <c:order val="2"/>
          <c:tx>
            <c:strRef>
              <c:f>'R_MC NEW 2022vs2021'!$A$9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'R_MC NEW 2022vs2021'!$B$3:$M$3</c:f>
              <c:strCache>
                <c:ptCount val="12"/>
                <c:pt idx="0">
                  <c:v> JAN </c:v>
                </c:pt>
                <c:pt idx="1">
                  <c:v> FEB 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'R_MC NEW 2022vs2021'!$B$9:$M$9</c:f>
              <c:numCache>
                <c:formatCode>General</c:formatCode>
                <c:ptCount val="12"/>
                <c:pt idx="0">
                  <c:v>856</c:v>
                </c:pt>
                <c:pt idx="1">
                  <c:v>1276</c:v>
                </c:pt>
                <c:pt idx="2">
                  <c:v>2828</c:v>
                </c:pt>
                <c:pt idx="3">
                  <c:v>2875</c:v>
                </c:pt>
                <c:pt idx="4">
                  <c:v>3412</c:v>
                </c:pt>
                <c:pt idx="5">
                  <c:v>3241</c:v>
                </c:pt>
                <c:pt idx="6">
                  <c:v>2715</c:v>
                </c:pt>
                <c:pt idx="7">
                  <c:v>2326</c:v>
                </c:pt>
                <c:pt idx="8">
                  <c:v>1469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9F5-4A5C-9E56-8F25918486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93897487"/>
        <c:axId val="1"/>
      </c:barChart>
      <c:catAx>
        <c:axId val="19938974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993897487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8038319434590617"/>
          <c:y val="0.38121283142479251"/>
          <c:w val="0.11226369229695621"/>
          <c:h val="0.33421379768782161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 sz="9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NEW MC</a:t>
            </a:r>
            <a:endParaRPr lang="pl-PL" sz="2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 sz="9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FIRST REGISTRATIONS IN POLAND</a:t>
            </a:r>
            <a:endParaRPr lang="pl-PL" sz="2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 sz="9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I-IX 2021 - 2022</a:t>
            </a:r>
          </a:p>
        </c:rich>
      </c:tx>
      <c:layout>
        <c:manualLayout>
          <c:xMode val="edge"/>
          <c:yMode val="edge"/>
          <c:x val="0.20945993237331817"/>
          <c:y val="3.376623376623376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73873873873874"/>
          <c:y val="0.19740259740259741"/>
          <c:w val="0.68243243243243246"/>
          <c:h val="0.6961038961038961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'R_MC NEW 2022vs2021'!$A$8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7079145225094938E-3"/>
                  <c:y val="-7.6408030535507756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98E-4946-814B-A4E347F00ACB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'R_MC NEW 2022vs2021'!$N$3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'R_MC NEW 2022vs2021'!$F$14</c:f>
              <c:numCache>
                <c:formatCode>_-* #\ ##0\ _z_ł_-;\-* #\ ##0\ _z_ł_-;_-* "-"??\ _z_ł_-;_-@_-</c:formatCode>
                <c:ptCount val="1"/>
                <c:pt idx="0">
                  <c:v>18012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98E-4946-814B-A4E347F00ACB}"/>
            </c:ext>
          </c:extLst>
        </c:ser>
        <c:ser>
          <c:idx val="2"/>
          <c:order val="1"/>
          <c:tx>
            <c:strRef>
              <c:f>'R_MC NEW 2022vs2021'!$A$9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5371592064505449E-2"/>
                  <c:y val="3.288952517298974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98E-4946-814B-A4E347F00ACB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'R_MC NEW 2022vs2021'!$N$3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'R_MC NEW 2022vs2021'!$N$9</c:f>
              <c:numCache>
                <c:formatCode>General</c:formatCode>
                <c:ptCount val="1"/>
                <c:pt idx="0">
                  <c:v>20998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98E-4946-814B-A4E347F00A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1993901647"/>
        <c:axId val="1"/>
      </c:barChart>
      <c:catAx>
        <c:axId val="19939016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_-* #\ ##0\ _z_ł_-;\-* #\ 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993901647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4462060485682544"/>
          <c:y val="0.39741514128915706"/>
          <c:w val="0.14414863682580215"/>
          <c:h val="0.22857879128745268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 sz="11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First Registrations of new  MC JAN-SEP 2022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 sz="11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Engine Capacity Classes share</a:t>
            </a:r>
          </a:p>
        </c:rich>
      </c:tx>
      <c:layout>
        <c:manualLayout>
          <c:xMode val="edge"/>
          <c:yMode val="edge"/>
          <c:x val="0.235867222479543"/>
          <c:y val="9.2589645806469313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7994116360454943"/>
          <c:y val="0.24129046369203849"/>
          <c:w val="0.42117366579177601"/>
          <c:h val="0.70195610965296007"/>
        </c:manualLayout>
      </c:layout>
      <c:pie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BAA-4D6E-BEF3-FFE521282D4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DBAA-4D6E-BEF3-FFE521282D46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DBAA-4D6E-BEF3-FFE521282D46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DBAA-4D6E-BEF3-FFE521282D46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DBAA-4D6E-BEF3-FFE521282D46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5-DBAA-4D6E-BEF3-FFE521282D46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6-DBAA-4D6E-BEF3-FFE521282D46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DBAA-4D6E-BEF3-FFE521282D46}"/>
              </c:ext>
            </c:extLst>
          </c:dPt>
          <c:dLbls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('R_MC 2022 rankings'!$J$36,'R_MC 2022 rankings'!$J$6,'R_MC 2022 rankings'!$J$11,'R_MC 2022 rankings'!$J$16,'R_MC 2022 rankings'!$J$21,'R_MC 2022 rankings'!$J$26,'R_MC 2022 rankings'!$J$31,'R_MC 2022 rankings'!$J$41)</c:f>
              <c:strCache>
                <c:ptCount val="8"/>
                <c:pt idx="0">
                  <c:v>electric</c:v>
                </c:pt>
                <c:pt idx="1">
                  <c:v>&lt;=125cc</c:v>
                </c:pt>
                <c:pt idx="2">
                  <c:v>125cc&lt;engine capacity&lt;=250cc</c:v>
                </c:pt>
                <c:pt idx="3">
                  <c:v>250cc&lt;engine capacity&lt;=500cc</c:v>
                </c:pt>
                <c:pt idx="4">
                  <c:v>500cc&lt;engine capacity&lt;=750cc</c:v>
                </c:pt>
                <c:pt idx="5">
                  <c:v>750cc&lt;engine capacity&lt;=1000cc</c:v>
                </c:pt>
                <c:pt idx="6">
                  <c:v>&gt;1000cm3</c:v>
                </c:pt>
                <c:pt idx="7">
                  <c:v>no data</c:v>
                </c:pt>
              </c:strCache>
            </c:strRef>
          </c:cat>
          <c:val>
            <c:numRef>
              <c:f>('R_MC 2022 rankings'!$L$40,'R_MC 2022 rankings'!$L$10,'R_MC 2022 rankings'!$L$15,'R_MC 2022 rankings'!$L$20,'R_MC 2022 rankings'!$L$25,'R_MC 2022 rankings'!$L$30,'R_MC 2022 rankings'!$L$35,'R_MC 2022 rankings'!$L$41)</c:f>
              <c:numCache>
                <c:formatCode>#,##0</c:formatCode>
                <c:ptCount val="8"/>
                <c:pt idx="0">
                  <c:v>545</c:v>
                </c:pt>
                <c:pt idx="1">
                  <c:v>9289</c:v>
                </c:pt>
                <c:pt idx="2">
                  <c:v>211</c:v>
                </c:pt>
                <c:pt idx="3">
                  <c:v>2978</c:v>
                </c:pt>
                <c:pt idx="4">
                  <c:v>2491</c:v>
                </c:pt>
                <c:pt idx="5">
                  <c:v>2053</c:v>
                </c:pt>
                <c:pt idx="6">
                  <c:v>3431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BAA-4D6E-BEF3-FFE521282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2550872317430906"/>
          <c:y val="0.19164348358894165"/>
          <c:w val="0.36667942977716017"/>
          <c:h val="0.73405214592078427"/>
        </c:manualLayout>
      </c:layout>
      <c:overlay val="0"/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7.xml"/><Relationship Id="rId1" Type="http://schemas.openxmlformats.org/officeDocument/2006/relationships/chart" Target="../charts/chart16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14</xdr:row>
      <xdr:rowOff>28575</xdr:rowOff>
    </xdr:from>
    <xdr:to>
      <xdr:col>4</xdr:col>
      <xdr:colOff>266700</xdr:colOff>
      <xdr:row>34</xdr:row>
      <xdr:rowOff>19050</xdr:rowOff>
    </xdr:to>
    <xdr:graphicFrame macro="">
      <xdr:nvGraphicFramePr>
        <xdr:cNvPr id="5347328" name="Chart 1">
          <a:extLst>
            <a:ext uri="{FF2B5EF4-FFF2-40B4-BE49-F238E27FC236}">
              <a16:creationId xmlns:a16="http://schemas.microsoft.com/office/drawing/2014/main" id="{BD2CA2AA-DB7B-C48D-7381-0DCFD8115E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400050</xdr:colOff>
      <xdr:row>14</xdr:row>
      <xdr:rowOff>9525</xdr:rowOff>
    </xdr:from>
    <xdr:to>
      <xdr:col>9</xdr:col>
      <xdr:colOff>504825</xdr:colOff>
      <xdr:row>34</xdr:row>
      <xdr:rowOff>28575</xdr:rowOff>
    </xdr:to>
    <xdr:graphicFrame macro="">
      <xdr:nvGraphicFramePr>
        <xdr:cNvPr id="5347329" name="Chart 2">
          <a:extLst>
            <a:ext uri="{FF2B5EF4-FFF2-40B4-BE49-F238E27FC236}">
              <a16:creationId xmlns:a16="http://schemas.microsoft.com/office/drawing/2014/main" id="{40F17493-8B0C-0C00-C1F1-AF9125AED8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581025</xdr:colOff>
      <xdr:row>14</xdr:row>
      <xdr:rowOff>0</xdr:rowOff>
    </xdr:from>
    <xdr:to>
      <xdr:col>14</xdr:col>
      <xdr:colOff>552450</xdr:colOff>
      <xdr:row>34</xdr:row>
      <xdr:rowOff>28575</xdr:rowOff>
    </xdr:to>
    <xdr:graphicFrame macro="">
      <xdr:nvGraphicFramePr>
        <xdr:cNvPr id="5347330" name="Chart 3">
          <a:extLst>
            <a:ext uri="{FF2B5EF4-FFF2-40B4-BE49-F238E27FC236}">
              <a16:creationId xmlns:a16="http://schemas.microsoft.com/office/drawing/2014/main" id="{E3EC93A5-43A4-8050-B715-D08F5883C9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14</xdr:row>
      <xdr:rowOff>28575</xdr:rowOff>
    </xdr:from>
    <xdr:to>
      <xdr:col>4</xdr:col>
      <xdr:colOff>266700</xdr:colOff>
      <xdr:row>34</xdr:row>
      <xdr:rowOff>19050</xdr:rowOff>
    </xdr:to>
    <xdr:graphicFrame macro="">
      <xdr:nvGraphicFramePr>
        <xdr:cNvPr id="977707" name="Chart 1">
          <a:extLst>
            <a:ext uri="{FF2B5EF4-FFF2-40B4-BE49-F238E27FC236}">
              <a16:creationId xmlns:a16="http://schemas.microsoft.com/office/drawing/2014/main" id="{8665DA3D-E86F-E83D-9E0B-F57B727622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400050</xdr:colOff>
      <xdr:row>14</xdr:row>
      <xdr:rowOff>9525</xdr:rowOff>
    </xdr:from>
    <xdr:to>
      <xdr:col>9</xdr:col>
      <xdr:colOff>504825</xdr:colOff>
      <xdr:row>34</xdr:row>
      <xdr:rowOff>28575</xdr:rowOff>
    </xdr:to>
    <xdr:graphicFrame macro="">
      <xdr:nvGraphicFramePr>
        <xdr:cNvPr id="977708" name="Chart 2">
          <a:extLst>
            <a:ext uri="{FF2B5EF4-FFF2-40B4-BE49-F238E27FC236}">
              <a16:creationId xmlns:a16="http://schemas.microsoft.com/office/drawing/2014/main" id="{C125D898-196C-B143-DB2F-BC1C842C87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581025</xdr:colOff>
      <xdr:row>14</xdr:row>
      <xdr:rowOff>0</xdr:rowOff>
    </xdr:from>
    <xdr:to>
      <xdr:col>14</xdr:col>
      <xdr:colOff>552450</xdr:colOff>
      <xdr:row>34</xdr:row>
      <xdr:rowOff>28575</xdr:rowOff>
    </xdr:to>
    <xdr:graphicFrame macro="">
      <xdr:nvGraphicFramePr>
        <xdr:cNvPr id="977709" name="Chart 3">
          <a:extLst>
            <a:ext uri="{FF2B5EF4-FFF2-40B4-BE49-F238E27FC236}">
              <a16:creationId xmlns:a16="http://schemas.microsoft.com/office/drawing/2014/main" id="{0638C5F4-99A7-0879-1254-97E83A313E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15</xdr:row>
      <xdr:rowOff>0</xdr:rowOff>
    </xdr:from>
    <xdr:to>
      <xdr:col>9</xdr:col>
      <xdr:colOff>9525</xdr:colOff>
      <xdr:row>37</xdr:row>
      <xdr:rowOff>85725</xdr:rowOff>
    </xdr:to>
    <xdr:graphicFrame macro="">
      <xdr:nvGraphicFramePr>
        <xdr:cNvPr id="1308131" name="Chart 1">
          <a:extLst>
            <a:ext uri="{FF2B5EF4-FFF2-40B4-BE49-F238E27FC236}">
              <a16:creationId xmlns:a16="http://schemas.microsoft.com/office/drawing/2014/main" id="{35C3E594-F7AB-8C80-0C79-83B11E32A1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15</xdr:row>
      <xdr:rowOff>0</xdr:rowOff>
    </xdr:from>
    <xdr:to>
      <xdr:col>16</xdr:col>
      <xdr:colOff>104775</xdr:colOff>
      <xdr:row>37</xdr:row>
      <xdr:rowOff>104775</xdr:rowOff>
    </xdr:to>
    <xdr:graphicFrame macro="">
      <xdr:nvGraphicFramePr>
        <xdr:cNvPr id="1308132" name="Chart 2">
          <a:extLst>
            <a:ext uri="{FF2B5EF4-FFF2-40B4-BE49-F238E27FC236}">
              <a16:creationId xmlns:a16="http://schemas.microsoft.com/office/drawing/2014/main" id="{B1757DBC-2005-215C-31A2-341E4B0D4A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485775</xdr:colOff>
      <xdr:row>43</xdr:row>
      <xdr:rowOff>38100</xdr:rowOff>
    </xdr:from>
    <xdr:to>
      <xdr:col>15</xdr:col>
      <xdr:colOff>76200</xdr:colOff>
      <xdr:row>60</xdr:row>
      <xdr:rowOff>19050</xdr:rowOff>
    </xdr:to>
    <xdr:graphicFrame macro="">
      <xdr:nvGraphicFramePr>
        <xdr:cNvPr id="1815877" name="Wykres 2">
          <a:extLst>
            <a:ext uri="{FF2B5EF4-FFF2-40B4-BE49-F238E27FC236}">
              <a16:creationId xmlns:a16="http://schemas.microsoft.com/office/drawing/2014/main" id="{A833B836-2CD7-A1AB-3721-D05586286D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647700</xdr:colOff>
      <xdr:row>49</xdr:row>
      <xdr:rowOff>114300</xdr:rowOff>
    </xdr:from>
    <xdr:to>
      <xdr:col>22</xdr:col>
      <xdr:colOff>161925</xdr:colOff>
      <xdr:row>66</xdr:row>
      <xdr:rowOff>104775</xdr:rowOff>
    </xdr:to>
    <xdr:graphicFrame macro="">
      <xdr:nvGraphicFramePr>
        <xdr:cNvPr id="1815878" name="Wykres 3">
          <a:extLst>
            <a:ext uri="{FF2B5EF4-FFF2-40B4-BE49-F238E27FC236}">
              <a16:creationId xmlns:a16="http://schemas.microsoft.com/office/drawing/2014/main" id="{6DF849A7-D391-CE0D-C6A4-24D4F9639D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14</xdr:row>
      <xdr:rowOff>133350</xdr:rowOff>
    </xdr:from>
    <xdr:to>
      <xdr:col>8</xdr:col>
      <xdr:colOff>619125</xdr:colOff>
      <xdr:row>37</xdr:row>
      <xdr:rowOff>57150</xdr:rowOff>
    </xdr:to>
    <xdr:graphicFrame macro="">
      <xdr:nvGraphicFramePr>
        <xdr:cNvPr id="1322465" name="Chart 1">
          <a:extLst>
            <a:ext uri="{FF2B5EF4-FFF2-40B4-BE49-F238E27FC236}">
              <a16:creationId xmlns:a16="http://schemas.microsoft.com/office/drawing/2014/main" id="{4673CA4E-4B70-B027-926A-DA06FFFAAD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15</xdr:row>
      <xdr:rowOff>0</xdr:rowOff>
    </xdr:from>
    <xdr:to>
      <xdr:col>16</xdr:col>
      <xdr:colOff>104775</xdr:colOff>
      <xdr:row>37</xdr:row>
      <xdr:rowOff>104775</xdr:rowOff>
    </xdr:to>
    <xdr:graphicFrame macro="">
      <xdr:nvGraphicFramePr>
        <xdr:cNvPr id="1322466" name="Chart 2">
          <a:extLst>
            <a:ext uri="{FF2B5EF4-FFF2-40B4-BE49-F238E27FC236}">
              <a16:creationId xmlns:a16="http://schemas.microsoft.com/office/drawing/2014/main" id="{BE0A4366-14DA-69C9-DF97-C8C56816B4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14</xdr:row>
      <xdr:rowOff>28575</xdr:rowOff>
    </xdr:from>
    <xdr:to>
      <xdr:col>4</xdr:col>
      <xdr:colOff>266700</xdr:colOff>
      <xdr:row>34</xdr:row>
      <xdr:rowOff>19050</xdr:rowOff>
    </xdr:to>
    <xdr:graphicFrame macro="">
      <xdr:nvGraphicFramePr>
        <xdr:cNvPr id="978731" name="Chart 1">
          <a:extLst>
            <a:ext uri="{FF2B5EF4-FFF2-40B4-BE49-F238E27FC236}">
              <a16:creationId xmlns:a16="http://schemas.microsoft.com/office/drawing/2014/main" id="{BC7C5FD5-0B93-EB71-96B2-50C150817A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400050</xdr:colOff>
      <xdr:row>14</xdr:row>
      <xdr:rowOff>9525</xdr:rowOff>
    </xdr:from>
    <xdr:to>
      <xdr:col>9</xdr:col>
      <xdr:colOff>504825</xdr:colOff>
      <xdr:row>34</xdr:row>
      <xdr:rowOff>28575</xdr:rowOff>
    </xdr:to>
    <xdr:graphicFrame macro="">
      <xdr:nvGraphicFramePr>
        <xdr:cNvPr id="978732" name="Chart 2">
          <a:extLst>
            <a:ext uri="{FF2B5EF4-FFF2-40B4-BE49-F238E27FC236}">
              <a16:creationId xmlns:a16="http://schemas.microsoft.com/office/drawing/2014/main" id="{6DDB9F4B-BA84-955C-F49F-9A907D30A7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581025</xdr:colOff>
      <xdr:row>13</xdr:row>
      <xdr:rowOff>152400</xdr:rowOff>
    </xdr:from>
    <xdr:to>
      <xdr:col>14</xdr:col>
      <xdr:colOff>552450</xdr:colOff>
      <xdr:row>34</xdr:row>
      <xdr:rowOff>19050</xdr:rowOff>
    </xdr:to>
    <xdr:graphicFrame macro="">
      <xdr:nvGraphicFramePr>
        <xdr:cNvPr id="978733" name="Chart 3">
          <a:extLst>
            <a:ext uri="{FF2B5EF4-FFF2-40B4-BE49-F238E27FC236}">
              <a16:creationId xmlns:a16="http://schemas.microsoft.com/office/drawing/2014/main" id="{7E8E78E1-795C-6B98-D393-D110E27003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790575</xdr:colOff>
      <xdr:row>1</xdr:row>
      <xdr:rowOff>57150</xdr:rowOff>
    </xdr:from>
    <xdr:to>
      <xdr:col>24</xdr:col>
      <xdr:colOff>533400</xdr:colOff>
      <xdr:row>21</xdr:row>
      <xdr:rowOff>47625</xdr:rowOff>
    </xdr:to>
    <xdr:graphicFrame macro="">
      <xdr:nvGraphicFramePr>
        <xdr:cNvPr id="11951" name="Chart 1">
          <a:extLst>
            <a:ext uri="{FF2B5EF4-FFF2-40B4-BE49-F238E27FC236}">
              <a16:creationId xmlns:a16="http://schemas.microsoft.com/office/drawing/2014/main" id="{A4EF9758-555F-E637-A3F0-5F93D805CA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15</xdr:col>
      <xdr:colOff>0</xdr:colOff>
      <xdr:row>22</xdr:row>
      <xdr:rowOff>9525</xdr:rowOff>
    </xdr:from>
    <xdr:to>
      <xdr:col>24</xdr:col>
      <xdr:colOff>552450</xdr:colOff>
      <xdr:row>40</xdr:row>
      <xdr:rowOff>295275</xdr:rowOff>
    </xdr:to>
    <xdr:graphicFrame macro="">
      <xdr:nvGraphicFramePr>
        <xdr:cNvPr id="11952" name="Chart 2">
          <a:extLst>
            <a:ext uri="{FF2B5EF4-FFF2-40B4-BE49-F238E27FC236}">
              <a16:creationId xmlns:a16="http://schemas.microsoft.com/office/drawing/2014/main" id="{4A5FC79C-2961-474D-FBC5-39A6FB49A4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B1:R23"/>
  <sheetViews>
    <sheetView showGridLines="0" tabSelected="1" zoomScale="80" zoomScaleNormal="80" workbookViewId="0">
      <selection activeCell="G15" sqref="G15"/>
    </sheetView>
  </sheetViews>
  <sheetFormatPr defaultRowHeight="12.75"/>
  <cols>
    <col min="2" max="2" width="27" bestFit="1" customWidth="1"/>
    <col min="13" max="13" width="13.85546875" customWidth="1"/>
  </cols>
  <sheetData>
    <row r="1" spans="2:18" ht="24" customHeight="1">
      <c r="B1" s="224" t="s">
        <v>100</v>
      </c>
      <c r="C1" s="224"/>
      <c r="D1" s="224"/>
      <c r="E1" s="224"/>
      <c r="F1" s="224"/>
      <c r="G1" s="224"/>
      <c r="H1" s="224"/>
      <c r="I1" s="224"/>
      <c r="J1" s="224"/>
      <c r="K1" s="224"/>
      <c r="L1" s="224"/>
      <c r="M1" s="98"/>
      <c r="N1" s="98"/>
    </row>
    <row r="3" spans="2:18">
      <c r="B3" s="37" t="s">
        <v>2</v>
      </c>
      <c r="N3" t="s">
        <v>59</v>
      </c>
    </row>
    <row r="5" spans="2:18">
      <c r="C5" s="38" t="s">
        <v>73</v>
      </c>
      <c r="E5" s="11"/>
      <c r="F5" s="11"/>
      <c r="G5" s="11"/>
      <c r="H5" s="11"/>
      <c r="I5" s="11"/>
    </row>
    <row r="6" spans="2:18">
      <c r="E6" s="2"/>
      <c r="F6" s="2"/>
      <c r="G6" s="2"/>
      <c r="H6" s="2"/>
      <c r="I6" s="2"/>
    </row>
    <row r="7" spans="2:18">
      <c r="B7" s="137" t="s">
        <v>107</v>
      </c>
      <c r="C7" s="62" t="s">
        <v>108</v>
      </c>
      <c r="D7" s="11"/>
      <c r="E7" s="10"/>
      <c r="F7" s="10"/>
      <c r="G7" s="10"/>
      <c r="H7" s="10"/>
      <c r="I7" s="10"/>
      <c r="K7" s="10"/>
      <c r="L7" s="10"/>
      <c r="M7" s="10"/>
      <c r="N7" s="10"/>
      <c r="O7" s="10"/>
      <c r="P7" s="10"/>
      <c r="Q7" s="10"/>
      <c r="R7" s="10"/>
    </row>
    <row r="8" spans="2:18">
      <c r="B8" s="136"/>
      <c r="D8" s="2"/>
      <c r="E8" s="10"/>
      <c r="F8" s="10"/>
      <c r="G8" s="10"/>
      <c r="H8" s="10"/>
      <c r="I8" s="10"/>
      <c r="K8" s="10"/>
      <c r="L8" s="10"/>
      <c r="M8" s="10"/>
      <c r="N8" s="10"/>
      <c r="O8" s="10"/>
      <c r="P8" s="10"/>
      <c r="Q8" s="10"/>
      <c r="R8" s="10"/>
    </row>
    <row r="9" spans="2:18">
      <c r="B9" s="137" t="s">
        <v>109</v>
      </c>
      <c r="C9" s="63" t="s">
        <v>110</v>
      </c>
      <c r="D9" s="10"/>
      <c r="E9" s="10"/>
      <c r="F9" s="10"/>
      <c r="G9" s="10"/>
      <c r="H9" s="10"/>
      <c r="I9" s="10"/>
      <c r="K9" s="10"/>
      <c r="L9" s="10"/>
      <c r="M9" s="10"/>
      <c r="N9" s="10"/>
      <c r="O9" s="10"/>
      <c r="P9" s="10"/>
      <c r="Q9" s="10"/>
      <c r="R9" s="10"/>
    </row>
    <row r="10" spans="2:18">
      <c r="B10" s="136"/>
      <c r="D10" s="10"/>
    </row>
    <row r="11" spans="2:18">
      <c r="B11" s="137" t="s">
        <v>111</v>
      </c>
      <c r="C11" s="63" t="s">
        <v>112</v>
      </c>
      <c r="D11" s="10"/>
    </row>
    <row r="12" spans="2:18">
      <c r="B12" s="136"/>
    </row>
    <row r="13" spans="2:18">
      <c r="B13" s="137" t="s">
        <v>103</v>
      </c>
      <c r="C13" s="62" t="s">
        <v>143</v>
      </c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</row>
    <row r="14" spans="2:18">
      <c r="B14" s="136"/>
    </row>
    <row r="15" spans="2:18">
      <c r="B15" s="137" t="s">
        <v>113</v>
      </c>
      <c r="C15" s="63" t="s">
        <v>114</v>
      </c>
      <c r="D15" s="12"/>
    </row>
    <row r="16" spans="2:18">
      <c r="B16" s="136"/>
    </row>
    <row r="17" spans="2:4">
      <c r="B17" s="138" t="s">
        <v>104</v>
      </c>
      <c r="C17" s="62" t="s">
        <v>144</v>
      </c>
    </row>
    <row r="18" spans="2:4">
      <c r="B18" s="136"/>
    </row>
    <row r="19" spans="2:4">
      <c r="B19" s="138" t="s">
        <v>115</v>
      </c>
      <c r="C19" s="62" t="s">
        <v>116</v>
      </c>
    </row>
    <row r="20" spans="2:4">
      <c r="B20" s="136"/>
    </row>
    <row r="21" spans="2:4">
      <c r="B21" s="138" t="s">
        <v>105</v>
      </c>
      <c r="C21" s="62" t="s">
        <v>106</v>
      </c>
    </row>
    <row r="22" spans="2:4">
      <c r="B22" s="136"/>
    </row>
    <row r="23" spans="2:4">
      <c r="D23" s="96" t="s">
        <v>43</v>
      </c>
    </row>
  </sheetData>
  <mergeCells count="1">
    <mergeCell ref="B1:L1"/>
  </mergeCells>
  <phoneticPr fontId="5" type="noConversion"/>
  <hyperlinks>
    <hyperlink ref="B7" location="'R_PTW 2022vs2021'!A1" display="R_PTW 2022vs2021" xr:uid="{00000000-0004-0000-0000-000000000000}"/>
    <hyperlink ref="B9" location="'R_PTW NEW 2022vs2021'!A1" display="R_PTW NEW 2022vs2021" xr:uid="{00000000-0004-0000-0000-000001000000}"/>
    <hyperlink ref="B11" location="'R_MC NEW 2022vs2021'!A1" display="R_MC NEW 2022vs2021" xr:uid="{00000000-0004-0000-0000-000002000000}"/>
    <hyperlink ref="B13" location="'R_MC 2022 rankings'!A1" display="R_MC 2022 rankings" xr:uid="{00000000-0004-0000-0000-000003000000}"/>
    <hyperlink ref="B15" location="'R_MP NEW 2022vs2021'!A1" display="R_MP NEW 2022vs2021" xr:uid="{00000000-0004-0000-0000-000004000000}"/>
    <hyperlink ref="B17" location="'R_MP_2022 ranking'!A1" display="R_MP_2022 ranking" xr:uid="{00000000-0004-0000-0000-000005000000}"/>
    <hyperlink ref="B19" location="'R_PTW USED 2022vs2021'!A1" display="R_PTW USED 2022vs2021" xr:uid="{00000000-0004-0000-0000-000006000000}"/>
    <hyperlink ref="B21" location="'R_MC&amp;MP structure 2022'!A1" display="R_MC&amp;MP structure 2022" xr:uid="{00000000-0004-0000-0000-000007000000}"/>
  </hyperlinks>
  <pageMargins left="0.78740157480314965" right="0.78740157480314965" top="0.98425196850393704" bottom="0.98425196850393704" header="0.51181102362204722" footer="0.51181102362204722"/>
  <pageSetup paperSize="9" scale="85" orientation="landscape" horizontalDpi="4294967292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3">
    <pageSetUpPr fitToPage="1"/>
  </sheetPr>
  <dimension ref="A1:AH37"/>
  <sheetViews>
    <sheetView showGridLines="0" zoomScale="90" zoomScaleNormal="90" workbookViewId="0">
      <selection activeCell="E10" sqref="E10"/>
    </sheetView>
  </sheetViews>
  <sheetFormatPr defaultRowHeight="12.75"/>
  <cols>
    <col min="1" max="1" width="28.5703125" customWidth="1"/>
    <col min="2" max="3" width="11.28515625" bestFit="1" customWidth="1"/>
    <col min="4" max="4" width="11.42578125" customWidth="1"/>
    <col min="5" max="13" width="11.28515625" bestFit="1" customWidth="1"/>
    <col min="14" max="14" width="10.28515625" customWidth="1"/>
    <col min="20" max="20" width="18" customWidth="1"/>
    <col min="21" max="22" width="12.140625" bestFit="1" customWidth="1"/>
    <col min="23" max="32" width="12" bestFit="1" customWidth="1"/>
    <col min="33" max="33" width="13.7109375" bestFit="1" customWidth="1"/>
  </cols>
  <sheetData>
    <row r="1" spans="1:34" ht="31.5" customHeight="1">
      <c r="A1" s="235" t="s">
        <v>117</v>
      </c>
      <c r="B1" s="236"/>
      <c r="C1" s="236"/>
      <c r="D1" s="236"/>
      <c r="E1" s="236"/>
      <c r="F1" s="236"/>
      <c r="G1" s="236"/>
      <c r="H1" s="236"/>
      <c r="I1" s="236"/>
      <c r="J1" s="236"/>
      <c r="K1" s="236"/>
      <c r="L1" s="236"/>
      <c r="M1" s="236"/>
      <c r="N1" s="236"/>
      <c r="T1" s="225" t="s">
        <v>120</v>
      </c>
      <c r="U1" s="226"/>
      <c r="V1" s="226"/>
      <c r="W1" s="226"/>
      <c r="X1" s="226"/>
      <c r="Y1" s="226"/>
      <c r="Z1" s="226"/>
      <c r="AA1" s="226"/>
      <c r="AB1" s="226"/>
      <c r="AC1" s="226"/>
      <c r="AD1" s="226"/>
      <c r="AE1" s="226"/>
      <c r="AF1" s="226"/>
      <c r="AG1" s="226"/>
    </row>
    <row r="2" spans="1:34" s="5" customFormat="1" ht="15.75" customHeight="1">
      <c r="A2" s="25" t="s">
        <v>40</v>
      </c>
      <c r="B2" s="26" t="s">
        <v>7</v>
      </c>
      <c r="C2" s="26" t="s">
        <v>8</v>
      </c>
      <c r="D2" s="4" t="s">
        <v>1</v>
      </c>
      <c r="E2" s="4" t="s">
        <v>9</v>
      </c>
      <c r="F2" s="4" t="s">
        <v>10</v>
      </c>
      <c r="G2" s="4" t="s">
        <v>11</v>
      </c>
      <c r="H2" s="4" t="s">
        <v>12</v>
      </c>
      <c r="I2" s="4" t="s">
        <v>13</v>
      </c>
      <c r="J2" s="4" t="s">
        <v>14</v>
      </c>
      <c r="K2" s="4" t="s">
        <v>15</v>
      </c>
      <c r="L2" s="4" t="s">
        <v>16</v>
      </c>
      <c r="M2" s="4" t="s">
        <v>17</v>
      </c>
      <c r="N2" s="4" t="s">
        <v>5</v>
      </c>
      <c r="T2" s="25" t="s">
        <v>6</v>
      </c>
      <c r="U2" s="26" t="s">
        <v>7</v>
      </c>
      <c r="V2" s="26" t="s">
        <v>8</v>
      </c>
      <c r="W2" s="4" t="s">
        <v>1</v>
      </c>
      <c r="X2" s="4" t="s">
        <v>9</v>
      </c>
      <c r="Y2" s="4" t="s">
        <v>10</v>
      </c>
      <c r="Z2" s="4" t="s">
        <v>11</v>
      </c>
      <c r="AA2" s="4" t="s">
        <v>12</v>
      </c>
      <c r="AB2" s="4" t="s">
        <v>13</v>
      </c>
      <c r="AC2" s="4" t="s">
        <v>14</v>
      </c>
      <c r="AD2" s="4" t="s">
        <v>15</v>
      </c>
      <c r="AE2" s="4" t="s">
        <v>16</v>
      </c>
      <c r="AF2" s="4" t="s">
        <v>17</v>
      </c>
      <c r="AG2" s="4" t="s">
        <v>5</v>
      </c>
    </row>
    <row r="3" spans="1:34" s="5" customFormat="1" ht="15.75" customHeight="1">
      <c r="A3" s="18" t="s">
        <v>4</v>
      </c>
      <c r="B3" s="3">
        <v>3711</v>
      </c>
      <c r="C3" s="3">
        <v>5086</v>
      </c>
      <c r="D3">
        <v>9524</v>
      </c>
      <c r="E3" s="3">
        <v>9670</v>
      </c>
      <c r="F3" s="3">
        <v>10850</v>
      </c>
      <c r="G3" s="3">
        <v>10312</v>
      </c>
      <c r="H3" s="3">
        <v>9286</v>
      </c>
      <c r="I3" s="3">
        <v>7724</v>
      </c>
      <c r="J3" s="3">
        <v>5734</v>
      </c>
      <c r="K3" s="3"/>
      <c r="L3" s="3"/>
      <c r="M3" s="7"/>
      <c r="N3" s="3">
        <f>SUM(B3:M3)</f>
        <v>71897</v>
      </c>
      <c r="O3" s="178">
        <f>N3/N5</f>
        <v>0.78523607212677882</v>
      </c>
      <c r="P3"/>
      <c r="T3" s="43" t="s">
        <v>4</v>
      </c>
      <c r="U3" s="3">
        <v>3151</v>
      </c>
      <c r="V3" s="3">
        <v>4251</v>
      </c>
      <c r="W3" s="3">
        <v>9315</v>
      </c>
      <c r="X3" s="3">
        <v>10452</v>
      </c>
      <c r="Y3" s="3">
        <v>10288</v>
      </c>
      <c r="Z3" s="3">
        <v>10141</v>
      </c>
      <c r="AA3" s="3">
        <v>8928</v>
      </c>
      <c r="AB3" s="3">
        <v>6896</v>
      </c>
      <c r="AC3" s="3">
        <v>5683</v>
      </c>
      <c r="AD3" s="3">
        <v>4756</v>
      </c>
      <c r="AE3" s="3">
        <v>4109</v>
      </c>
      <c r="AF3" s="7">
        <v>3983</v>
      </c>
      <c r="AG3" s="3">
        <v>81953</v>
      </c>
    </row>
    <row r="4" spans="1:34" s="5" customFormat="1" ht="15.75" customHeight="1">
      <c r="A4" s="19" t="s">
        <v>3</v>
      </c>
      <c r="B4" s="179">
        <v>846</v>
      </c>
      <c r="C4" s="179">
        <v>1136</v>
      </c>
      <c r="D4" s="3">
        <v>2240</v>
      </c>
      <c r="E4" s="179">
        <v>2375</v>
      </c>
      <c r="F4" s="179">
        <v>2825</v>
      </c>
      <c r="G4" s="179">
        <v>2942</v>
      </c>
      <c r="H4" s="179">
        <v>2757</v>
      </c>
      <c r="I4" s="179">
        <v>2620</v>
      </c>
      <c r="J4" s="179">
        <v>1923</v>
      </c>
      <c r="K4" s="179"/>
      <c r="L4" s="179"/>
      <c r="M4" s="180"/>
      <c r="N4" s="3">
        <f>SUM(B4:M4)</f>
        <v>19664</v>
      </c>
      <c r="O4" s="178">
        <f>N4/N5</f>
        <v>0.21476392787322113</v>
      </c>
      <c r="P4"/>
      <c r="T4" s="100" t="s">
        <v>3</v>
      </c>
      <c r="U4" s="145">
        <v>791</v>
      </c>
      <c r="V4" s="145">
        <v>869</v>
      </c>
      <c r="W4" s="145">
        <v>1784</v>
      </c>
      <c r="X4" s="145">
        <v>2192</v>
      </c>
      <c r="Y4" s="145">
        <v>2682</v>
      </c>
      <c r="Z4" s="145">
        <v>2888</v>
      </c>
      <c r="AA4" s="145">
        <v>2998</v>
      </c>
      <c r="AB4" s="145">
        <v>2615</v>
      </c>
      <c r="AC4" s="145">
        <v>1967</v>
      </c>
      <c r="AD4" s="145">
        <v>1475</v>
      </c>
      <c r="AE4" s="145">
        <v>1210</v>
      </c>
      <c r="AF4" s="146">
        <v>1553</v>
      </c>
      <c r="AG4" s="3">
        <v>23024</v>
      </c>
    </row>
    <row r="5" spans="1:34" s="5" customFormat="1">
      <c r="A5" s="30" t="s">
        <v>118</v>
      </c>
      <c r="B5" s="9">
        <f>SUM(B3:B4)</f>
        <v>4557</v>
      </c>
      <c r="C5" s="9">
        <f>SUM(C3:C4)</f>
        <v>6222</v>
      </c>
      <c r="D5" s="9">
        <f>SUM(D3:D4)</f>
        <v>11764</v>
      </c>
      <c r="E5" s="9">
        <f>SUM(E3:E4)</f>
        <v>12045</v>
      </c>
      <c r="F5" s="9">
        <f t="shared" ref="F5:G5" si="0">SUM(F3:F4)</f>
        <v>13675</v>
      </c>
      <c r="G5" s="9">
        <f t="shared" si="0"/>
        <v>13254</v>
      </c>
      <c r="H5" s="9">
        <f t="shared" ref="H5:I5" si="1">SUM(H3:H4)</f>
        <v>12043</v>
      </c>
      <c r="I5" s="9">
        <f t="shared" si="1"/>
        <v>10344</v>
      </c>
      <c r="J5" s="9">
        <f t="shared" ref="J5" si="2">SUM(J3:J4)</f>
        <v>7657</v>
      </c>
      <c r="K5" s="9"/>
      <c r="L5" s="9"/>
      <c r="M5" s="9"/>
      <c r="N5" s="9">
        <f>SUM(B5:M5)</f>
        <v>91561</v>
      </c>
      <c r="O5" s="178">
        <v>1</v>
      </c>
      <c r="P5"/>
      <c r="T5" s="99" t="s">
        <v>85</v>
      </c>
      <c r="U5" s="158">
        <v>3942</v>
      </c>
      <c r="V5" s="158">
        <v>5120</v>
      </c>
      <c r="W5" s="158">
        <v>11099</v>
      </c>
      <c r="X5" s="158">
        <v>12644</v>
      </c>
      <c r="Y5" s="158">
        <v>12970</v>
      </c>
      <c r="Z5" s="158">
        <v>13029</v>
      </c>
      <c r="AA5" s="158">
        <v>11926</v>
      </c>
      <c r="AB5" s="158">
        <v>9511</v>
      </c>
      <c r="AC5" s="158">
        <v>7650</v>
      </c>
      <c r="AD5" s="158">
        <v>6231</v>
      </c>
      <c r="AE5" s="158">
        <v>5319</v>
      </c>
      <c r="AF5" s="158">
        <v>5536</v>
      </c>
      <c r="AG5" s="158">
        <v>104977</v>
      </c>
    </row>
    <row r="6" spans="1:34" s="5" customFormat="1" ht="15.75" customHeight="1">
      <c r="A6" s="69" t="s">
        <v>119</v>
      </c>
      <c r="B6" s="181">
        <f>B5/AF5-1</f>
        <v>-0.17684248554913296</v>
      </c>
      <c r="C6" s="181">
        <f>C5/B5-1</f>
        <v>0.36537195523370647</v>
      </c>
      <c r="D6" s="181">
        <f>D5/C5-1</f>
        <v>0.8907103825136613</v>
      </c>
      <c r="E6" s="181">
        <f>E5/D5-1</f>
        <v>2.3886433185991152E-2</v>
      </c>
      <c r="F6" s="181">
        <f t="shared" ref="F6:J6" si="3">F5/E5-1</f>
        <v>0.13532586135325864</v>
      </c>
      <c r="G6" s="181">
        <f t="shared" si="3"/>
        <v>-3.0786106032906768E-2</v>
      </c>
      <c r="H6" s="181">
        <f t="shared" si="3"/>
        <v>-9.136864342839901E-2</v>
      </c>
      <c r="I6" s="181">
        <f t="shared" si="3"/>
        <v>-0.14107780453375407</v>
      </c>
      <c r="J6" s="181">
        <f t="shared" si="3"/>
        <v>-0.25976411446249037</v>
      </c>
      <c r="K6" s="181"/>
      <c r="L6" s="181"/>
      <c r="M6" s="181"/>
      <c r="N6" s="182"/>
      <c r="O6"/>
      <c r="P6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1"/>
      <c r="AF6" s="1"/>
      <c r="AG6" s="2"/>
      <c r="AH6"/>
    </row>
    <row r="7" spans="1:34" s="5" customFormat="1" ht="15.75" customHeight="1">
      <c r="A7" s="46" t="s">
        <v>121</v>
      </c>
      <c r="B7" s="183">
        <f>B5/U5-1</f>
        <v>0.15601217656012167</v>
      </c>
      <c r="C7" s="183">
        <f>C5/V5-1</f>
        <v>0.21523437500000009</v>
      </c>
      <c r="D7" s="183">
        <f>D5/W5-1</f>
        <v>5.9915307685377117E-2</v>
      </c>
      <c r="E7" s="183">
        <f>E5/X5-1</f>
        <v>-4.7374248655488782E-2</v>
      </c>
      <c r="F7" s="183">
        <f t="shared" ref="F7:J7" si="4">F5/Y5-1</f>
        <v>5.4356206630686188E-2</v>
      </c>
      <c r="G7" s="183">
        <f t="shared" si="4"/>
        <v>1.7269168777342747E-2</v>
      </c>
      <c r="H7" s="183">
        <f t="shared" si="4"/>
        <v>9.810498071440632E-3</v>
      </c>
      <c r="I7" s="183">
        <f t="shared" si="4"/>
        <v>8.7582798864472622E-2</v>
      </c>
      <c r="J7" s="183">
        <f t="shared" si="4"/>
        <v>9.1503267973847002E-4</v>
      </c>
      <c r="K7" s="183"/>
      <c r="L7" s="183"/>
      <c r="M7" s="183"/>
      <c r="N7" s="183">
        <f ca="1">+N5/F13-1</f>
        <v>4.1756266284374899E-2</v>
      </c>
      <c r="O7"/>
      <c r="P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</row>
    <row r="8" spans="1:34" s="5" customFormat="1" ht="12.75" customHeight="1">
      <c r="A8" s="22"/>
      <c r="B8" s="21"/>
      <c r="C8" s="22"/>
      <c r="D8" s="22"/>
      <c r="E8" s="22"/>
      <c r="F8" s="1"/>
      <c r="G8" s="1"/>
      <c r="H8" s="1"/>
      <c r="I8" s="1"/>
      <c r="J8" s="1"/>
      <c r="K8" s="1"/>
      <c r="L8" s="1"/>
      <c r="M8" s="1"/>
      <c r="N8" s="27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</row>
    <row r="9" spans="1:34" ht="26.25" customHeight="1">
      <c r="A9" s="227" t="s">
        <v>6</v>
      </c>
      <c r="B9" s="229" t="s">
        <v>155</v>
      </c>
      <c r="C9" s="230"/>
      <c r="D9" s="231" t="s">
        <v>32</v>
      </c>
      <c r="E9" s="233" t="s">
        <v>156</v>
      </c>
      <c r="F9" s="234"/>
      <c r="G9" s="231" t="s">
        <v>32</v>
      </c>
    </row>
    <row r="10" spans="1:34" s="5" customFormat="1" ht="26.25" customHeight="1">
      <c r="A10" s="228"/>
      <c r="B10" s="45">
        <v>2022</v>
      </c>
      <c r="C10" s="45">
        <v>2021</v>
      </c>
      <c r="D10" s="232"/>
      <c r="E10" s="45">
        <f>B10</f>
        <v>2022</v>
      </c>
      <c r="F10" s="45">
        <f>C10</f>
        <v>2021</v>
      </c>
      <c r="G10" s="232"/>
      <c r="H10" s="36"/>
      <c r="I10" s="1"/>
      <c r="J10" s="1"/>
      <c r="K10" s="1"/>
      <c r="L10" s="1"/>
      <c r="M10" s="1"/>
      <c r="N10" s="27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</row>
    <row r="11" spans="1:34" s="5" customFormat="1" ht="18.75" customHeight="1">
      <c r="A11" s="18" t="s">
        <v>23</v>
      </c>
      <c r="B11" s="150">
        <f ca="1">OFFSET(A3,,COUNTA(B3:M3),,)</f>
        <v>5734</v>
      </c>
      <c r="C11" s="150">
        <f ca="1">OFFSET(T3,,COUNTA(B3:M3),,)</f>
        <v>5683</v>
      </c>
      <c r="D11" s="163">
        <f ca="1">+B11/C11-1</f>
        <v>8.9741333802568768E-3</v>
      </c>
      <c r="E11" s="150">
        <f>N3</f>
        <v>71897</v>
      </c>
      <c r="F11" s="151">
        <f ca="1">SUM(OFFSET(U3,,,,COUNTA(B3:M3)))</f>
        <v>69105</v>
      </c>
      <c r="G11" s="163">
        <f ca="1">+E11/F11-1</f>
        <v>4.0402286375804897E-2</v>
      </c>
      <c r="H11" s="135"/>
      <c r="I11" s="1"/>
      <c r="J11" s="1"/>
      <c r="K11" s="1"/>
      <c r="L11" s="1"/>
      <c r="M11" s="1"/>
      <c r="N11" s="27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</row>
    <row r="12" spans="1:34" s="5" customFormat="1" ht="18.75" customHeight="1">
      <c r="A12" s="18" t="s">
        <v>24</v>
      </c>
      <c r="B12" s="150">
        <f ca="1">OFFSET(A4,,COUNTA(B4:M4),,)</f>
        <v>1923</v>
      </c>
      <c r="C12" s="150">
        <f ca="1">OFFSET(T4,,COUNTA(B4:M4),,)</f>
        <v>1967</v>
      </c>
      <c r="D12" s="163">
        <f ca="1">+B12/C12-1</f>
        <v>-2.2369089984748403E-2</v>
      </c>
      <c r="E12" s="150">
        <f>N4</f>
        <v>19664</v>
      </c>
      <c r="F12" s="151">
        <f ca="1">SUM(OFFSET(U4,,,,COUNTA(B4:M4)))</f>
        <v>18786</v>
      </c>
      <c r="G12" s="163">
        <f ca="1">+E12/F12-1</f>
        <v>4.6736931757692002E-2</v>
      </c>
      <c r="H12" s="1"/>
      <c r="I12" s="1"/>
      <c r="J12" s="1"/>
      <c r="K12" s="1"/>
      <c r="L12" s="1"/>
      <c r="M12" s="1"/>
      <c r="N12" s="27"/>
      <c r="Q12" s="33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</row>
    <row r="13" spans="1:34" s="5" customFormat="1" ht="19.5" customHeight="1">
      <c r="A13" s="46" t="s">
        <v>5</v>
      </c>
      <c r="B13" s="150">
        <f ca="1">SUM(B11:B12)</f>
        <v>7657</v>
      </c>
      <c r="C13" s="150">
        <f ca="1">SUM(C11:C12)</f>
        <v>7650</v>
      </c>
      <c r="D13" s="163">
        <f ca="1">+B13/C13-1</f>
        <v>9.1503267973847002E-4</v>
      </c>
      <c r="E13" s="150">
        <f>SUM(E11:E12)</f>
        <v>91561</v>
      </c>
      <c r="F13" s="150">
        <f ca="1">SUM(F11:F12)</f>
        <v>87891</v>
      </c>
      <c r="G13" s="163">
        <f ca="1">+E13/F13-1</f>
        <v>4.1756266284374899E-2</v>
      </c>
      <c r="H13" s="1"/>
      <c r="I13" s="1"/>
      <c r="J13" s="1"/>
      <c r="K13" s="1"/>
      <c r="L13" s="1"/>
      <c r="M13" s="1"/>
      <c r="N13" s="27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</row>
    <row r="14" spans="1:34">
      <c r="A14" s="20"/>
      <c r="B14" s="21"/>
      <c r="C14" s="22"/>
      <c r="D14" s="22"/>
      <c r="E14" s="22"/>
      <c r="F14" s="1"/>
      <c r="G14" s="1"/>
      <c r="H14" s="1"/>
      <c r="I14" s="1"/>
      <c r="J14" s="1"/>
      <c r="K14" s="1"/>
      <c r="L14" s="1"/>
      <c r="M14" s="1"/>
      <c r="N14" s="23"/>
    </row>
    <row r="15" spans="1:34">
      <c r="A15" s="20"/>
      <c r="B15" s="21"/>
      <c r="C15" s="22"/>
      <c r="D15" s="22"/>
      <c r="E15" s="22"/>
      <c r="F15" s="1"/>
      <c r="G15" s="1"/>
      <c r="H15" s="1"/>
      <c r="I15" s="1"/>
      <c r="J15" s="1"/>
      <c r="K15" s="1"/>
      <c r="L15" s="1"/>
      <c r="M15" s="1"/>
      <c r="N15" s="23"/>
    </row>
    <row r="16" spans="1:34">
      <c r="A16" s="20"/>
      <c r="B16" s="21"/>
      <c r="C16" s="22"/>
      <c r="D16" s="22"/>
      <c r="E16" s="22"/>
      <c r="F16" s="1"/>
      <c r="G16" s="1"/>
    </row>
    <row r="19" spans="8:9">
      <c r="H19" s="24"/>
    </row>
    <row r="23" spans="8:9">
      <c r="I23" s="24"/>
    </row>
    <row r="36" spans="1:1">
      <c r="A36" s="8" t="s">
        <v>74</v>
      </c>
    </row>
    <row r="37" spans="1:1">
      <c r="A37" s="44" t="s">
        <v>41</v>
      </c>
    </row>
  </sheetData>
  <mergeCells count="7">
    <mergeCell ref="T1:AG1"/>
    <mergeCell ref="A9:A10"/>
    <mergeCell ref="B9:C9"/>
    <mergeCell ref="D9:D10"/>
    <mergeCell ref="E9:F9"/>
    <mergeCell ref="G9:G10"/>
    <mergeCell ref="A1:N1"/>
  </mergeCells>
  <phoneticPr fontId="5" type="noConversion"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72" orientation="landscape" horizontalDpi="4294967292" r:id="rId1"/>
  <headerFooter alignWithMargins="0">
    <oddHeader>&amp;L&amp;G</oddHeader>
  </headerFooter>
  <colBreaks count="1" manualBreakCount="1">
    <brk id="15" max="1048575" man="1"/>
  </colBreaks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6">
    <pageSetUpPr fitToPage="1"/>
  </sheetPr>
  <dimension ref="A1:AH37"/>
  <sheetViews>
    <sheetView showGridLines="0" topLeftCell="F1" zoomScale="90" zoomScaleNormal="90" workbookViewId="0">
      <selection activeCell="J10" sqref="J10"/>
    </sheetView>
  </sheetViews>
  <sheetFormatPr defaultRowHeight="12.75"/>
  <cols>
    <col min="1" max="1" width="28.5703125" customWidth="1"/>
    <col min="2" max="13" width="11.28515625" bestFit="1" customWidth="1"/>
    <col min="14" max="14" width="10.28515625" customWidth="1"/>
    <col min="20" max="20" width="18.85546875" customWidth="1"/>
    <col min="21" max="22" width="12.140625" bestFit="1" customWidth="1"/>
    <col min="23" max="32" width="12" bestFit="1" customWidth="1"/>
    <col min="33" max="33" width="13.7109375" bestFit="1" customWidth="1"/>
  </cols>
  <sheetData>
    <row r="1" spans="1:34" ht="31.5" customHeight="1">
      <c r="A1" s="235" t="s">
        <v>122</v>
      </c>
      <c r="B1" s="236"/>
      <c r="C1" s="236"/>
      <c r="D1" s="236"/>
      <c r="E1" s="236"/>
      <c r="F1" s="236"/>
      <c r="G1" s="236"/>
      <c r="H1" s="236"/>
      <c r="I1" s="236"/>
      <c r="J1" s="236"/>
      <c r="K1" s="236"/>
      <c r="L1" s="236"/>
      <c r="M1" s="236"/>
      <c r="N1" s="236"/>
      <c r="T1" s="225" t="s">
        <v>123</v>
      </c>
      <c r="U1" s="226"/>
      <c r="V1" s="226"/>
      <c r="W1" s="226"/>
      <c r="X1" s="226"/>
      <c r="Y1" s="226"/>
      <c r="Z1" s="226"/>
      <c r="AA1" s="226"/>
      <c r="AB1" s="226"/>
      <c r="AC1" s="226"/>
      <c r="AD1" s="226"/>
      <c r="AE1" s="226"/>
      <c r="AF1" s="226"/>
      <c r="AG1" s="226"/>
    </row>
    <row r="2" spans="1:34" s="5" customFormat="1" ht="15.75" customHeight="1">
      <c r="A2" s="25" t="s">
        <v>6</v>
      </c>
      <c r="B2" s="26" t="s">
        <v>7</v>
      </c>
      <c r="C2" s="26" t="s">
        <v>8</v>
      </c>
      <c r="D2" s="4" t="s">
        <v>1</v>
      </c>
      <c r="E2" s="4" t="s">
        <v>9</v>
      </c>
      <c r="F2" s="4" t="s">
        <v>10</v>
      </c>
      <c r="G2" s="4" t="s">
        <v>11</v>
      </c>
      <c r="H2" s="4" t="s">
        <v>12</v>
      </c>
      <c r="I2" s="4" t="s">
        <v>13</v>
      </c>
      <c r="J2" s="4" t="s">
        <v>14</v>
      </c>
      <c r="K2" s="4" t="s">
        <v>15</v>
      </c>
      <c r="L2" s="4" t="s">
        <v>16</v>
      </c>
      <c r="M2" s="4" t="s">
        <v>17</v>
      </c>
      <c r="N2" s="4" t="s">
        <v>5</v>
      </c>
      <c r="T2" s="25" t="s">
        <v>6</v>
      </c>
      <c r="U2" s="26" t="s">
        <v>7</v>
      </c>
      <c r="V2" s="26" t="s">
        <v>8</v>
      </c>
      <c r="W2" s="4" t="s">
        <v>1</v>
      </c>
      <c r="X2" s="4" t="s">
        <v>9</v>
      </c>
      <c r="Y2" s="4" t="s">
        <v>10</v>
      </c>
      <c r="Z2" s="4" t="s">
        <v>11</v>
      </c>
      <c r="AA2" s="4" t="s">
        <v>12</v>
      </c>
      <c r="AB2" s="4" t="s">
        <v>13</v>
      </c>
      <c r="AC2" s="4" t="s">
        <v>14</v>
      </c>
      <c r="AD2" s="4" t="s">
        <v>15</v>
      </c>
      <c r="AE2" s="4" t="s">
        <v>16</v>
      </c>
      <c r="AF2" s="4" t="s">
        <v>17</v>
      </c>
      <c r="AG2" s="4" t="s">
        <v>5</v>
      </c>
    </row>
    <row r="3" spans="1:34" s="5" customFormat="1" ht="15.75" customHeight="1">
      <c r="A3" s="18" t="s">
        <v>4</v>
      </c>
      <c r="B3" s="3">
        <v>856</v>
      </c>
      <c r="C3" s="3">
        <v>1276</v>
      </c>
      <c r="D3" s="3">
        <v>2828</v>
      </c>
      <c r="E3" s="3">
        <v>2875</v>
      </c>
      <c r="F3" s="3">
        <v>3412</v>
      </c>
      <c r="G3" s="3">
        <v>3241</v>
      </c>
      <c r="H3" s="3">
        <v>2715</v>
      </c>
      <c r="I3" s="3">
        <v>2326</v>
      </c>
      <c r="J3" s="3">
        <v>1469</v>
      </c>
      <c r="K3" s="3"/>
      <c r="L3" s="3"/>
      <c r="M3" s="7"/>
      <c r="N3" s="3">
        <f>SUM(B3:M3)</f>
        <v>20998</v>
      </c>
      <c r="O3" s="178">
        <f>N3/N5</f>
        <v>0.6837512211006187</v>
      </c>
      <c r="T3" s="43" t="s">
        <v>4</v>
      </c>
      <c r="U3" s="3">
        <v>410</v>
      </c>
      <c r="V3" s="3">
        <v>906</v>
      </c>
      <c r="W3" s="3">
        <v>2223</v>
      </c>
      <c r="X3" s="3">
        <v>2884</v>
      </c>
      <c r="Y3" s="3">
        <v>2963</v>
      </c>
      <c r="Z3" s="3">
        <v>2848</v>
      </c>
      <c r="AA3" s="3">
        <v>2423</v>
      </c>
      <c r="AB3" s="3">
        <v>1894</v>
      </c>
      <c r="AC3" s="3">
        <v>1461</v>
      </c>
      <c r="AD3" s="3">
        <v>1186</v>
      </c>
      <c r="AE3" s="3">
        <v>1071</v>
      </c>
      <c r="AF3" s="7">
        <v>1310</v>
      </c>
      <c r="AG3" s="3">
        <v>21579</v>
      </c>
    </row>
    <row r="4" spans="1:34" s="5" customFormat="1" ht="15.75" customHeight="1">
      <c r="A4" s="19" t="s">
        <v>3</v>
      </c>
      <c r="B4" s="179">
        <v>355</v>
      </c>
      <c r="C4" s="179">
        <v>496</v>
      </c>
      <c r="D4" s="179">
        <v>1041</v>
      </c>
      <c r="E4" s="179">
        <v>1207</v>
      </c>
      <c r="F4" s="179">
        <v>1469</v>
      </c>
      <c r="G4" s="179">
        <v>1513</v>
      </c>
      <c r="H4" s="179">
        <v>1390</v>
      </c>
      <c r="I4" s="179">
        <v>1276</v>
      </c>
      <c r="J4" s="179">
        <v>965</v>
      </c>
      <c r="K4" s="179"/>
      <c r="L4" s="179"/>
      <c r="M4" s="180"/>
      <c r="N4" s="3">
        <f>SUM(B4:M4)</f>
        <v>9712</v>
      </c>
      <c r="O4" s="178">
        <f>N4/N5</f>
        <v>0.3162487788993813</v>
      </c>
      <c r="T4" s="68" t="s">
        <v>3</v>
      </c>
      <c r="U4" s="145">
        <v>301</v>
      </c>
      <c r="V4" s="145">
        <v>401</v>
      </c>
      <c r="W4" s="145">
        <v>902</v>
      </c>
      <c r="X4" s="145">
        <v>1140</v>
      </c>
      <c r="Y4" s="145">
        <v>1457</v>
      </c>
      <c r="Z4" s="145">
        <v>1691</v>
      </c>
      <c r="AA4" s="145">
        <v>1693</v>
      </c>
      <c r="AB4" s="145">
        <v>1475</v>
      </c>
      <c r="AC4" s="145">
        <v>1097</v>
      </c>
      <c r="AD4" s="145">
        <v>849</v>
      </c>
      <c r="AE4" s="145">
        <v>671</v>
      </c>
      <c r="AF4" s="146">
        <v>1033</v>
      </c>
      <c r="AG4" s="3">
        <v>12710</v>
      </c>
    </row>
    <row r="5" spans="1:34" s="5" customFormat="1">
      <c r="A5" s="30" t="s">
        <v>118</v>
      </c>
      <c r="B5" s="9">
        <f>SUM(B3:B4)</f>
        <v>1211</v>
      </c>
      <c r="C5" s="9">
        <f>SUM(C3:C4)</f>
        <v>1772</v>
      </c>
      <c r="D5" s="9">
        <f>SUM(D3:D4)</f>
        <v>3869</v>
      </c>
      <c r="E5" s="9">
        <f>SUM(E3:E4)</f>
        <v>4082</v>
      </c>
      <c r="F5" s="9">
        <f t="shared" ref="F5:G5" si="0">SUM(F3:F4)</f>
        <v>4881</v>
      </c>
      <c r="G5" s="9">
        <f t="shared" si="0"/>
        <v>4754</v>
      </c>
      <c r="H5" s="9">
        <f t="shared" ref="H5:J5" si="1">SUM(H3:H4)</f>
        <v>4105</v>
      </c>
      <c r="I5" s="9">
        <f t="shared" si="1"/>
        <v>3602</v>
      </c>
      <c r="J5" s="9">
        <f t="shared" si="1"/>
        <v>2434</v>
      </c>
      <c r="K5" s="9"/>
      <c r="L5" s="9"/>
      <c r="M5" s="9"/>
      <c r="N5" s="9">
        <f>SUM(B5:M5)</f>
        <v>30710</v>
      </c>
      <c r="O5" s="178">
        <v>1</v>
      </c>
      <c r="T5" s="48" t="s">
        <v>85</v>
      </c>
      <c r="U5" s="158">
        <v>711</v>
      </c>
      <c r="V5" s="158">
        <v>1307</v>
      </c>
      <c r="W5" s="158">
        <v>3125</v>
      </c>
      <c r="X5" s="158">
        <v>4024</v>
      </c>
      <c r="Y5" s="158">
        <v>4420</v>
      </c>
      <c r="Z5" s="158">
        <v>4539</v>
      </c>
      <c r="AA5" s="158">
        <v>4116</v>
      </c>
      <c r="AB5" s="158">
        <v>3369</v>
      </c>
      <c r="AC5" s="158">
        <v>2558</v>
      </c>
      <c r="AD5" s="158">
        <v>2035</v>
      </c>
      <c r="AE5" s="158">
        <v>1742</v>
      </c>
      <c r="AF5" s="158">
        <v>2343</v>
      </c>
      <c r="AG5" s="158">
        <v>34289</v>
      </c>
    </row>
    <row r="6" spans="1:34" s="5" customFormat="1" ht="15.75" customHeight="1">
      <c r="A6" s="69" t="s">
        <v>119</v>
      </c>
      <c r="B6" s="181">
        <f>B5/AF5-1</f>
        <v>-0.48314127187366629</v>
      </c>
      <c r="C6" s="181">
        <f>C5/B5-1</f>
        <v>0.46325350949628397</v>
      </c>
      <c r="D6" s="181">
        <f>D5/C5-1</f>
        <v>1.1834085778781041</v>
      </c>
      <c r="E6" s="181">
        <f>E5/D5-1</f>
        <v>5.5052985267511012E-2</v>
      </c>
      <c r="F6" s="181">
        <f t="shared" ref="F6:J6" si="2">F5/E5-1</f>
        <v>0.19573738363547277</v>
      </c>
      <c r="G6" s="181">
        <f t="shared" si="2"/>
        <v>-2.6019258348699004E-2</v>
      </c>
      <c r="H6" s="181">
        <f t="shared" si="2"/>
        <v>-0.1365166175851914</v>
      </c>
      <c r="I6" s="181">
        <f t="shared" si="2"/>
        <v>-0.1225334957369062</v>
      </c>
      <c r="J6" s="181">
        <f t="shared" si="2"/>
        <v>-0.32426429761243758</v>
      </c>
      <c r="K6" s="181"/>
      <c r="L6" s="181"/>
      <c r="M6" s="181"/>
      <c r="N6" s="182"/>
      <c r="O6"/>
      <c r="T6" s="1"/>
      <c r="U6" s="50"/>
      <c r="V6" s="50"/>
      <c r="W6" s="50"/>
      <c r="X6" s="50"/>
      <c r="Y6" s="50"/>
      <c r="Z6" s="50"/>
      <c r="AA6" s="50"/>
      <c r="AB6" s="50"/>
      <c r="AC6" s="50"/>
      <c r="AD6" s="50"/>
      <c r="AE6" s="50"/>
      <c r="AF6" s="50"/>
      <c r="AG6" s="50"/>
    </row>
    <row r="7" spans="1:34" s="5" customFormat="1" ht="15.75" customHeight="1">
      <c r="A7" s="46" t="s">
        <v>121</v>
      </c>
      <c r="B7" s="183">
        <f>B5/U5-1</f>
        <v>0.70323488045007032</v>
      </c>
      <c r="C7" s="183">
        <f>C5/V5-1</f>
        <v>0.35577658760520281</v>
      </c>
      <c r="D7" s="183">
        <f>D5/W5-1</f>
        <v>0.23808000000000007</v>
      </c>
      <c r="E7" s="183">
        <f>E5/X5-1</f>
        <v>1.4413518886679855E-2</v>
      </c>
      <c r="F7" s="183">
        <f t="shared" ref="F7:J7" si="3">F5/Y5-1</f>
        <v>0.10429864253393673</v>
      </c>
      <c r="G7" s="183">
        <f t="shared" si="3"/>
        <v>4.736726151134607E-2</v>
      </c>
      <c r="H7" s="183">
        <f t="shared" si="3"/>
        <v>-2.6724975704567333E-3</v>
      </c>
      <c r="I7" s="183">
        <f t="shared" si="3"/>
        <v>6.9159988127040606E-2</v>
      </c>
      <c r="J7" s="183">
        <f t="shared" si="3"/>
        <v>-4.8475371383893684E-2</v>
      </c>
      <c r="K7" s="183"/>
      <c r="L7" s="183"/>
      <c r="M7" s="183"/>
      <c r="N7" s="183">
        <f ca="1">+N5/F13-1</f>
        <v>9.0205545102772566E-2</v>
      </c>
      <c r="O7"/>
      <c r="T7" s="1"/>
      <c r="U7" s="50"/>
      <c r="V7" s="50"/>
      <c r="W7" s="50"/>
      <c r="X7" s="50"/>
      <c r="Y7" s="50"/>
      <c r="Z7" s="50"/>
      <c r="AA7" s="50"/>
      <c r="AB7" s="50"/>
      <c r="AC7" s="50"/>
      <c r="AD7" s="50"/>
      <c r="AE7" s="50"/>
      <c r="AF7" s="50"/>
      <c r="AG7" s="50"/>
    </row>
    <row r="8" spans="1:34" s="1" customFormat="1">
      <c r="A8" s="22"/>
      <c r="B8" s="21"/>
      <c r="C8" s="22"/>
      <c r="D8" s="22"/>
      <c r="E8" s="22"/>
      <c r="N8" s="27"/>
      <c r="O8" s="5"/>
      <c r="P8" s="5"/>
      <c r="Q8" s="5"/>
      <c r="R8" s="5"/>
      <c r="S8" s="5"/>
      <c r="T8" s="52"/>
      <c r="U8" s="51"/>
      <c r="V8" s="51"/>
      <c r="AA8" s="50"/>
    </row>
    <row r="9" spans="1:34" s="1" customFormat="1" ht="24.75" customHeight="1">
      <c r="A9" s="227" t="s">
        <v>6</v>
      </c>
      <c r="B9" s="229" t="str">
        <f>'R_PTW 2022vs2021'!B9:C9</f>
        <v>SEPTEMBER</v>
      </c>
      <c r="C9" s="230"/>
      <c r="D9" s="231" t="s">
        <v>32</v>
      </c>
      <c r="E9" s="233" t="str">
        <f>'R_PTW 2022vs2021'!E9:F9</f>
        <v>JANUARY-SEPTEMBER</v>
      </c>
      <c r="F9" s="234"/>
      <c r="G9" s="231" t="s">
        <v>32</v>
      </c>
      <c r="H9"/>
      <c r="I9"/>
      <c r="J9"/>
      <c r="K9"/>
      <c r="L9"/>
      <c r="M9"/>
      <c r="N9"/>
      <c r="O9" s="5"/>
      <c r="P9" s="5"/>
      <c r="Q9" s="5"/>
      <c r="R9" s="5"/>
      <c r="S9" s="5"/>
      <c r="T9" s="52"/>
      <c r="U9" s="51"/>
      <c r="V9" s="51"/>
      <c r="AA9" s="50"/>
    </row>
    <row r="10" spans="1:34" s="1" customFormat="1" ht="26.25" customHeight="1">
      <c r="A10" s="228"/>
      <c r="B10" s="45">
        <f>'R_PTW 2022vs2021'!B10</f>
        <v>2022</v>
      </c>
      <c r="C10" s="45">
        <f>'R_PTW 2022vs2021'!C10</f>
        <v>2021</v>
      </c>
      <c r="D10" s="232"/>
      <c r="E10" s="45">
        <f>'R_PTW 2022vs2021'!E10</f>
        <v>2022</v>
      </c>
      <c r="F10" s="45">
        <f>'R_PTW 2022vs2021'!F10</f>
        <v>2021</v>
      </c>
      <c r="G10" s="232"/>
      <c r="H10" s="36"/>
      <c r="N10" s="27"/>
      <c r="O10" s="5"/>
      <c r="P10" s="5"/>
      <c r="Q10" s="5"/>
      <c r="R10" s="5"/>
      <c r="S10" s="5"/>
      <c r="T10" s="53"/>
      <c r="U10" s="53"/>
      <c r="V10" s="53"/>
      <c r="AA10" s="50"/>
    </row>
    <row r="11" spans="1:34" s="1" customFormat="1" ht="19.5" customHeight="1">
      <c r="A11" s="18" t="s">
        <v>23</v>
      </c>
      <c r="B11" s="150">
        <f ca="1">OFFSET(A3,,COUNTA(B3:M3),,)</f>
        <v>1469</v>
      </c>
      <c r="C11" s="150">
        <f ca="1">OFFSET(T3,,COUNTA(B3:M3),,)</f>
        <v>1461</v>
      </c>
      <c r="D11" s="163">
        <f ca="1">+B11/C11-1</f>
        <v>5.4757015742641357E-3</v>
      </c>
      <c r="E11" s="150">
        <f>N3</f>
        <v>20998</v>
      </c>
      <c r="F11" s="151">
        <f ca="1">SUM(OFFSET(U3,,,,COUNTA(B3:M3)))</f>
        <v>18012</v>
      </c>
      <c r="G11" s="163">
        <f ca="1">+E11/F11-1</f>
        <v>0.16577836997557194</v>
      </c>
      <c r="H11" s="36"/>
      <c r="N11" s="27"/>
      <c r="O11" s="5"/>
      <c r="P11" s="5"/>
      <c r="Q11" s="5"/>
      <c r="R11" s="5"/>
      <c r="S11" s="5"/>
      <c r="T11" s="54"/>
      <c r="U11" s="54"/>
      <c r="V11" s="54"/>
      <c r="W11" s="55"/>
      <c r="X11" s="55"/>
      <c r="Y11" s="56"/>
      <c r="AG11" s="27"/>
      <c r="AH11" s="57"/>
    </row>
    <row r="12" spans="1:34" s="1" customFormat="1" ht="19.5" customHeight="1">
      <c r="A12" s="18" t="s">
        <v>24</v>
      </c>
      <c r="B12" s="150">
        <f ca="1">OFFSET(A4,,COUNTA(B4:M4),,)</f>
        <v>965</v>
      </c>
      <c r="C12" s="150">
        <f ca="1">OFFSET(T4,,COUNTA(B4:M4),,)</f>
        <v>1097</v>
      </c>
      <c r="D12" s="163">
        <f ca="1">+B12/C12-1</f>
        <v>-0.12032816773017319</v>
      </c>
      <c r="E12" s="150">
        <f>N4</f>
        <v>9712</v>
      </c>
      <c r="F12" s="151">
        <f ca="1">SUM(OFFSET(U4,,,,COUNTA(B4:M4)))</f>
        <v>10157</v>
      </c>
      <c r="G12" s="163">
        <f ca="1">+E12/F12-1</f>
        <v>-4.3812149256670319E-2</v>
      </c>
      <c r="N12" s="27"/>
      <c r="O12" s="5"/>
      <c r="P12" s="5"/>
      <c r="Q12" s="58"/>
      <c r="R12" s="5"/>
      <c r="S12" s="5"/>
      <c r="T12" s="54"/>
      <c r="U12" s="54"/>
      <c r="V12" s="54"/>
      <c r="W12" s="55"/>
      <c r="X12" s="55"/>
      <c r="Y12" s="56"/>
      <c r="AG12" s="27"/>
      <c r="AH12" s="57"/>
    </row>
    <row r="13" spans="1:34" s="1" customFormat="1" ht="19.5" customHeight="1">
      <c r="A13" s="46" t="s">
        <v>5</v>
      </c>
      <c r="B13" s="150">
        <f ca="1">SUM(B11:B12)</f>
        <v>2434</v>
      </c>
      <c r="C13" s="150">
        <f ca="1">SUM(C11:C12)</f>
        <v>2558</v>
      </c>
      <c r="D13" s="163">
        <f ca="1">+B13/C13-1</f>
        <v>-4.8475371383893684E-2</v>
      </c>
      <c r="E13" s="150">
        <f>SUM(E11:E12)</f>
        <v>30710</v>
      </c>
      <c r="F13" s="150">
        <f ca="1">SUM(F11:F12)</f>
        <v>28169</v>
      </c>
      <c r="G13" s="163">
        <f ca="1">+E13/F13-1</f>
        <v>9.0205545102772566E-2</v>
      </c>
      <c r="N13" s="27"/>
      <c r="O13" s="5"/>
      <c r="P13" s="5"/>
      <c r="Q13" s="5"/>
      <c r="R13" s="5"/>
      <c r="S13" s="5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60"/>
    </row>
    <row r="14" spans="1:34">
      <c r="A14" s="61"/>
      <c r="B14" s="21"/>
      <c r="C14" s="51"/>
      <c r="D14" s="51"/>
      <c r="E14" s="51"/>
      <c r="F14" s="1"/>
      <c r="G14" s="1"/>
      <c r="H14" s="1"/>
      <c r="I14" s="1"/>
      <c r="J14" s="1"/>
      <c r="K14" s="1"/>
      <c r="L14" s="1"/>
      <c r="M14" s="1"/>
      <c r="N14" s="23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</row>
    <row r="15" spans="1:34">
      <c r="A15" s="61"/>
      <c r="B15" s="21"/>
      <c r="C15" s="51"/>
      <c r="D15" s="51"/>
      <c r="E15" s="51"/>
      <c r="F15" s="1"/>
      <c r="G15" s="1"/>
      <c r="H15" s="1"/>
      <c r="I15" s="1"/>
      <c r="J15" s="1"/>
      <c r="K15" s="1"/>
      <c r="L15" s="1"/>
      <c r="M15" s="1"/>
      <c r="N15" s="23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</row>
    <row r="16" spans="1:34">
      <c r="A16" s="61"/>
      <c r="B16" s="21"/>
      <c r="C16" s="51"/>
      <c r="D16" s="51"/>
      <c r="E16" s="51"/>
      <c r="F16" s="1"/>
      <c r="G16" s="1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1"/>
      <c r="AF16" s="1"/>
      <c r="AG16" s="2"/>
    </row>
    <row r="19" spans="8:9">
      <c r="H19" s="24"/>
    </row>
    <row r="23" spans="8:9">
      <c r="I23" s="24"/>
    </row>
    <row r="36" spans="1:1">
      <c r="A36" s="8" t="s">
        <v>74</v>
      </c>
    </row>
    <row r="37" spans="1:1">
      <c r="A37" s="44" t="s">
        <v>41</v>
      </c>
    </row>
  </sheetData>
  <mergeCells count="7">
    <mergeCell ref="A1:N1"/>
    <mergeCell ref="T1:AG1"/>
    <mergeCell ref="A9:A10"/>
    <mergeCell ref="B9:C9"/>
    <mergeCell ref="D9:D10"/>
    <mergeCell ref="E9:F9"/>
    <mergeCell ref="G9:G10"/>
  </mergeCells>
  <phoneticPr fontId="36" type="noConversion"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72" orientation="landscape" horizontalDpi="4294967292" r:id="rId1"/>
  <headerFooter alignWithMargins="0">
    <oddHeader>&amp;L&amp;G</oddHeader>
  </headerFooter>
  <colBreaks count="1" manualBreakCount="1">
    <brk id="15" max="1048575" man="1"/>
  </colBreaks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7">
    <pageSetUpPr fitToPage="1"/>
  </sheetPr>
  <dimension ref="A2:R51"/>
  <sheetViews>
    <sheetView showGridLines="0" zoomScale="70" zoomScaleNormal="70" workbookViewId="0">
      <selection activeCell="I10" sqref="I10:J10"/>
    </sheetView>
  </sheetViews>
  <sheetFormatPr defaultRowHeight="12.75"/>
  <cols>
    <col min="1" max="1" width="20.5703125" customWidth="1"/>
    <col min="2" max="3" width="9.5703125" customWidth="1"/>
    <col min="4" max="4" width="9.85546875" bestFit="1" customWidth="1"/>
    <col min="5" max="13" width="9.5703125" customWidth="1"/>
    <col min="14" max="14" width="12" bestFit="1" customWidth="1"/>
    <col min="15" max="15" width="12" customWidth="1"/>
  </cols>
  <sheetData>
    <row r="2" spans="1:18" ht="25.5" customHeight="1">
      <c r="A2" s="235" t="s">
        <v>124</v>
      </c>
      <c r="B2" s="236"/>
      <c r="C2" s="236"/>
      <c r="D2" s="236"/>
      <c r="E2" s="236"/>
      <c r="F2" s="236"/>
      <c r="G2" s="236"/>
      <c r="H2" s="236"/>
      <c r="I2" s="236"/>
      <c r="J2" s="236"/>
      <c r="K2" s="236"/>
      <c r="L2" s="236"/>
      <c r="M2" s="236"/>
      <c r="N2" s="236"/>
      <c r="O2" s="12"/>
    </row>
    <row r="3" spans="1:18">
      <c r="A3" s="3" t="s">
        <v>35</v>
      </c>
      <c r="B3" s="26" t="s">
        <v>7</v>
      </c>
      <c r="C3" s="26" t="s">
        <v>8</v>
      </c>
      <c r="D3" s="4" t="s">
        <v>1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4" t="s">
        <v>14</v>
      </c>
      <c r="K3" s="4" t="s">
        <v>15</v>
      </c>
      <c r="L3" s="4" t="s">
        <v>16</v>
      </c>
      <c r="M3" s="4" t="s">
        <v>17</v>
      </c>
      <c r="N3" s="4" t="s">
        <v>5</v>
      </c>
      <c r="O3" s="14"/>
    </row>
    <row r="4" spans="1:18" hidden="1">
      <c r="A4" s="3">
        <v>2006</v>
      </c>
      <c r="B4" s="3">
        <v>93</v>
      </c>
      <c r="C4" s="3">
        <v>133</v>
      </c>
      <c r="D4" s="3">
        <v>393</v>
      </c>
      <c r="E4" s="3">
        <v>804</v>
      </c>
      <c r="F4" s="3">
        <v>787</v>
      </c>
      <c r="G4" s="3">
        <v>708</v>
      </c>
      <c r="H4" s="3">
        <v>655</v>
      </c>
      <c r="I4" s="3">
        <v>503</v>
      </c>
      <c r="J4" s="3">
        <v>360</v>
      </c>
      <c r="K4" s="3">
        <v>242</v>
      </c>
      <c r="L4" s="3">
        <v>173</v>
      </c>
      <c r="M4" s="7">
        <v>264</v>
      </c>
      <c r="N4" s="4">
        <v>5115</v>
      </c>
      <c r="O4" s="14"/>
    </row>
    <row r="5" spans="1:18" s="62" customFormat="1" hidden="1">
      <c r="A5" s="48">
        <v>2007</v>
      </c>
      <c r="B5" s="47">
        <v>227</v>
      </c>
      <c r="C5" s="47">
        <v>244</v>
      </c>
      <c r="D5" s="47">
        <v>762</v>
      </c>
      <c r="E5" s="47">
        <v>1121</v>
      </c>
      <c r="F5" s="48">
        <v>1095</v>
      </c>
      <c r="G5" s="48">
        <v>910</v>
      </c>
      <c r="H5" s="48">
        <v>944</v>
      </c>
      <c r="I5" s="48">
        <v>862</v>
      </c>
      <c r="J5" s="48">
        <v>484</v>
      </c>
      <c r="K5" s="48">
        <v>386</v>
      </c>
      <c r="L5" s="48">
        <v>171</v>
      </c>
      <c r="M5" s="49">
        <v>368</v>
      </c>
      <c r="N5" s="4">
        <v>7574</v>
      </c>
      <c r="O5" s="81"/>
    </row>
    <row r="6" spans="1:18" s="62" customFormat="1">
      <c r="A6" s="145">
        <v>2019</v>
      </c>
      <c r="B6" s="179">
        <v>460</v>
      </c>
      <c r="C6" s="179">
        <v>893</v>
      </c>
      <c r="D6" s="179">
        <v>2168</v>
      </c>
      <c r="E6" s="179">
        <v>3126</v>
      </c>
      <c r="F6" s="179">
        <v>2483</v>
      </c>
      <c r="G6" s="179">
        <v>2401</v>
      </c>
      <c r="H6" s="179">
        <v>2338</v>
      </c>
      <c r="I6" s="179">
        <v>1771</v>
      </c>
      <c r="J6" s="179">
        <v>1224</v>
      </c>
      <c r="K6" s="179">
        <v>881</v>
      </c>
      <c r="L6" s="179">
        <v>617</v>
      </c>
      <c r="M6" s="180">
        <v>741</v>
      </c>
      <c r="N6" s="3">
        <v>14524</v>
      </c>
      <c r="O6" s="82"/>
      <c r="R6" s="83"/>
    </row>
    <row r="7" spans="1:18" s="62" customFormat="1">
      <c r="A7" s="145">
        <v>2020</v>
      </c>
      <c r="B7" s="179">
        <v>698</v>
      </c>
      <c r="C7" s="179">
        <v>1090</v>
      </c>
      <c r="D7" s="179">
        <v>1350</v>
      </c>
      <c r="E7" s="179">
        <v>1613</v>
      </c>
      <c r="F7" s="179">
        <v>2729</v>
      </c>
      <c r="G7" s="179">
        <v>2949</v>
      </c>
      <c r="H7" s="179">
        <v>3027</v>
      </c>
      <c r="I7" s="179">
        <v>2057</v>
      </c>
      <c r="J7" s="179">
        <v>1528</v>
      </c>
      <c r="K7" s="179">
        <v>1113</v>
      </c>
      <c r="L7" s="179">
        <v>999</v>
      </c>
      <c r="M7" s="180">
        <v>2662</v>
      </c>
      <c r="N7" s="3">
        <v>19103</v>
      </c>
      <c r="O7" s="82"/>
      <c r="R7" s="83"/>
    </row>
    <row r="8" spans="1:18" s="62" customFormat="1">
      <c r="A8" s="145">
        <v>2021</v>
      </c>
      <c r="B8" s="179">
        <v>410</v>
      </c>
      <c r="C8" s="179">
        <v>906</v>
      </c>
      <c r="D8" s="179">
        <v>2223</v>
      </c>
      <c r="E8" s="179">
        <v>2884</v>
      </c>
      <c r="F8" s="179">
        <v>2963</v>
      </c>
      <c r="G8" s="179">
        <v>2848</v>
      </c>
      <c r="H8" s="179">
        <v>2423</v>
      </c>
      <c r="I8" s="179">
        <v>1894</v>
      </c>
      <c r="J8" s="179">
        <v>1461</v>
      </c>
      <c r="K8" s="179">
        <v>1186</v>
      </c>
      <c r="L8" s="179">
        <v>1071</v>
      </c>
      <c r="M8" s="180">
        <v>1310</v>
      </c>
      <c r="N8" s="3">
        <v>21815</v>
      </c>
      <c r="O8" s="82"/>
      <c r="R8" s="84"/>
    </row>
    <row r="9" spans="1:18">
      <c r="A9" s="9">
        <v>2022</v>
      </c>
      <c r="B9" s="9">
        <v>856</v>
      </c>
      <c r="C9" s="9">
        <v>1276</v>
      </c>
      <c r="D9" s="9">
        <v>2828</v>
      </c>
      <c r="E9" s="9">
        <v>2875</v>
      </c>
      <c r="F9" s="9">
        <v>3412</v>
      </c>
      <c r="G9" s="9">
        <v>3241</v>
      </c>
      <c r="H9" s="9">
        <v>2715</v>
      </c>
      <c r="I9" s="9">
        <v>2326</v>
      </c>
      <c r="J9" s="9">
        <v>1469</v>
      </c>
      <c r="K9" s="9"/>
      <c r="L9" s="9"/>
      <c r="M9" s="9"/>
      <c r="N9" s="85">
        <f t="shared" ref="N9" si="0">SUM(B9:M9)</f>
        <v>20998</v>
      </c>
      <c r="O9" s="86"/>
    </row>
    <row r="10" spans="1:18">
      <c r="A10" s="133" t="s">
        <v>125</v>
      </c>
      <c r="B10" s="184">
        <f>+B9/B8-1</f>
        <v>1.0878048780487806</v>
      </c>
      <c r="C10" s="184">
        <f>+C9/C8-1</f>
        <v>0.40838852097130252</v>
      </c>
      <c r="D10" s="184">
        <f>+D9/D8-1</f>
        <v>0.27215474583895638</v>
      </c>
      <c r="E10" s="184">
        <f>+E9/E8-1</f>
        <v>-3.1206657420249639E-3</v>
      </c>
      <c r="F10" s="184">
        <f t="shared" ref="F10:H10" si="1">+F9/F8-1</f>
        <v>0.15153560580492753</v>
      </c>
      <c r="G10" s="184">
        <f t="shared" si="1"/>
        <v>0.13799157303370779</v>
      </c>
      <c r="H10" s="184">
        <f t="shared" si="1"/>
        <v>0.12051176227816751</v>
      </c>
      <c r="I10" s="184">
        <f t="shared" ref="I10:J10" si="2">+I9/I8-1</f>
        <v>0.22808870116156288</v>
      </c>
      <c r="J10" s="184">
        <f t="shared" si="2"/>
        <v>5.4757015742641357E-3</v>
      </c>
      <c r="K10" s="184"/>
      <c r="L10" s="184"/>
      <c r="M10" s="184"/>
      <c r="N10" s="184">
        <f ca="1">+N9/F14-1</f>
        <v>0.16577836997557194</v>
      </c>
    </row>
    <row r="11" spans="1:18">
      <c r="A11" s="2"/>
      <c r="B11" s="87"/>
      <c r="C11" s="87"/>
      <c r="D11" s="87"/>
      <c r="E11" s="87"/>
      <c r="F11" s="87"/>
      <c r="G11" s="87"/>
      <c r="H11" s="87"/>
      <c r="I11" s="88"/>
      <c r="J11" s="139"/>
      <c r="K11" s="139"/>
      <c r="L11" s="139"/>
      <c r="M11" s="139"/>
      <c r="N11" s="140"/>
    </row>
    <row r="12" spans="1:18" ht="24" customHeight="1">
      <c r="A12" s="237" t="s">
        <v>6</v>
      </c>
      <c r="B12" s="229" t="str">
        <f>'R_PTW NEW 2022vs2021'!B9:C9</f>
        <v>SEPTEMBER</v>
      </c>
      <c r="C12" s="230"/>
      <c r="D12" s="231" t="s">
        <v>32</v>
      </c>
      <c r="E12" s="233" t="str">
        <f>'R_PTW 2022vs2021'!E9:F9</f>
        <v>JANUARY-SEPTEMBER</v>
      </c>
      <c r="F12" s="234"/>
      <c r="G12" s="231" t="s">
        <v>32</v>
      </c>
      <c r="H12" s="87"/>
      <c r="I12" s="88"/>
      <c r="J12" s="88"/>
      <c r="K12" s="88"/>
      <c r="L12" s="88"/>
      <c r="M12" s="88"/>
      <c r="N12" s="87"/>
    </row>
    <row r="13" spans="1:18" ht="21" customHeight="1">
      <c r="A13" s="238"/>
      <c r="B13" s="45">
        <f>'R_PTW NEW 2022vs2021'!B10</f>
        <v>2022</v>
      </c>
      <c r="C13" s="45">
        <f>'R_PTW NEW 2022vs2021'!C10</f>
        <v>2021</v>
      </c>
      <c r="D13" s="232"/>
      <c r="E13" s="45">
        <f>'R_PTW NEW 2022vs2021'!E10</f>
        <v>2022</v>
      </c>
      <c r="F13" s="45">
        <f>'R_PTW NEW 2022vs2021'!F10</f>
        <v>2021</v>
      </c>
      <c r="G13" s="232"/>
      <c r="H13" s="87"/>
      <c r="I13" s="88"/>
      <c r="J13" s="88"/>
      <c r="K13" s="88"/>
      <c r="L13" s="88"/>
      <c r="M13" s="88"/>
      <c r="N13" s="87"/>
    </row>
    <row r="14" spans="1:18" ht="19.5" customHeight="1">
      <c r="A14" s="89" t="s">
        <v>36</v>
      </c>
      <c r="B14" s="147">
        <f ca="1">OFFSET(A9,,COUNTA(B10:M10),,)</f>
        <v>1469</v>
      </c>
      <c r="C14" s="147">
        <f ca="1">OFFSET(A8,,COUNTA(B10:M10),,)</f>
        <v>1461</v>
      </c>
      <c r="D14" s="177">
        <f ca="1">+B14/C14-1</f>
        <v>5.4757015742641357E-3</v>
      </c>
      <c r="E14" s="147">
        <f>+N9</f>
        <v>20998</v>
      </c>
      <c r="F14" s="148">
        <f ca="1">SUM(OFFSET(B8,,,,COUNTA(B10:M10)))</f>
        <v>18012</v>
      </c>
      <c r="G14" s="177">
        <f ca="1">+E14/F14-1</f>
        <v>0.16577836997557194</v>
      </c>
      <c r="H14" s="87"/>
      <c r="I14" s="88"/>
      <c r="J14" s="88"/>
      <c r="K14" s="88"/>
      <c r="L14" s="88"/>
      <c r="M14" s="88"/>
      <c r="N14" s="87"/>
    </row>
    <row r="15" spans="1:18">
      <c r="A15" s="90"/>
      <c r="B15" s="142"/>
      <c r="C15" s="143"/>
      <c r="D15" s="144"/>
      <c r="E15" s="140"/>
      <c r="F15" s="140"/>
      <c r="G15" s="140"/>
      <c r="H15" s="87"/>
      <c r="I15" s="88"/>
      <c r="J15" s="88"/>
      <c r="K15" s="88"/>
      <c r="L15" s="88"/>
      <c r="M15" s="88"/>
      <c r="N15" s="87"/>
    </row>
    <row r="39" spans="1:15">
      <c r="A39" s="2"/>
      <c r="B39" s="2"/>
      <c r="C39" s="91"/>
      <c r="D39" s="91"/>
      <c r="E39" s="91"/>
      <c r="F39" s="91"/>
      <c r="G39" s="2"/>
      <c r="H39" s="2"/>
      <c r="I39" s="2"/>
      <c r="J39" s="2"/>
      <c r="K39" s="2"/>
      <c r="L39" s="2"/>
      <c r="M39" s="2"/>
      <c r="N39" s="2"/>
      <c r="O39" s="2"/>
    </row>
    <row r="40" spans="1:15">
      <c r="A40" s="8" t="s">
        <v>74</v>
      </c>
    </row>
    <row r="41" spans="1:15">
      <c r="A41" s="13"/>
    </row>
    <row r="44" spans="1:15" hidden="1"/>
    <row r="45" spans="1:15" hidden="1">
      <c r="A45" t="s">
        <v>33</v>
      </c>
      <c r="B45">
        <v>139</v>
      </c>
      <c r="C45">
        <v>336</v>
      </c>
      <c r="D45">
        <v>503</v>
      </c>
      <c r="E45">
        <v>621</v>
      </c>
      <c r="F45">
        <v>785</v>
      </c>
      <c r="G45">
        <v>608</v>
      </c>
      <c r="H45">
        <v>455</v>
      </c>
      <c r="I45">
        <v>385</v>
      </c>
      <c r="J45">
        <v>308</v>
      </c>
      <c r="K45">
        <v>327</v>
      </c>
      <c r="L45">
        <v>270</v>
      </c>
      <c r="M45">
        <v>399</v>
      </c>
      <c r="N45">
        <v>5136</v>
      </c>
    </row>
    <row r="46" spans="1:15" hidden="1">
      <c r="B46" s="92">
        <v>0.53667953667953672</v>
      </c>
      <c r="C46" s="92">
        <v>0.57240204429301533</v>
      </c>
      <c r="D46" s="92">
        <v>0.50808080808080813</v>
      </c>
      <c r="E46" s="92">
        <v>0.38286066584463624</v>
      </c>
      <c r="F46" s="92">
        <v>0.53184281842818426</v>
      </c>
      <c r="G46" s="92">
        <v>0.39175257731958762</v>
      </c>
      <c r="H46" s="92">
        <v>0.33357771260997066</v>
      </c>
      <c r="I46" s="92">
        <v>0.40526315789473683</v>
      </c>
      <c r="J46" s="92">
        <v>0.44</v>
      </c>
      <c r="K46" s="92">
        <v>0.61350844277673544</v>
      </c>
      <c r="L46" s="92">
        <v>0.81818181818181823</v>
      </c>
      <c r="M46" s="92">
        <v>1.1981981981981982</v>
      </c>
      <c r="N46" s="92">
        <v>0.48017950635751683</v>
      </c>
    </row>
    <row r="47" spans="1:15" hidden="1">
      <c r="A47" t="s">
        <v>34</v>
      </c>
      <c r="B47" s="66">
        <v>316</v>
      </c>
      <c r="C47" s="93">
        <v>531</v>
      </c>
      <c r="D47" s="93">
        <v>826</v>
      </c>
      <c r="E47" s="93">
        <v>728</v>
      </c>
      <c r="F47" s="93">
        <v>677</v>
      </c>
      <c r="G47" s="93">
        <v>632</v>
      </c>
      <c r="H47" s="93">
        <v>583</v>
      </c>
      <c r="I47" s="93">
        <v>390</v>
      </c>
      <c r="J47">
        <v>402</v>
      </c>
      <c r="K47">
        <v>205</v>
      </c>
      <c r="L47">
        <v>225</v>
      </c>
      <c r="M47">
        <v>241</v>
      </c>
      <c r="N47">
        <v>5756</v>
      </c>
      <c r="O47">
        <v>2401</v>
      </c>
    </row>
    <row r="48" spans="1:15" hidden="1">
      <c r="B48" s="92">
        <v>2.1351351351351351</v>
      </c>
      <c r="C48" s="92">
        <v>2.0661478599221792</v>
      </c>
      <c r="D48" s="92">
        <v>0.7428057553956835</v>
      </c>
      <c r="E48" s="92">
        <v>0.4925575101488498</v>
      </c>
      <c r="F48" s="92">
        <v>0.55628594905505346</v>
      </c>
      <c r="G48" s="92">
        <v>0.51930977814297452</v>
      </c>
      <c r="H48" s="92">
        <v>0.52333931777378817</v>
      </c>
      <c r="I48" s="92">
        <v>0.48088779284833538</v>
      </c>
      <c r="J48" s="92">
        <v>0.73897058823529416</v>
      </c>
      <c r="K48" s="92">
        <v>0.66129032258064513</v>
      </c>
      <c r="L48" s="92">
        <v>0.8035714285714286</v>
      </c>
      <c r="M48" s="92">
        <v>1.0711111111111111</v>
      </c>
      <c r="N48" s="92">
        <v>0.6606220589923103</v>
      </c>
      <c r="O48" s="94" t="e">
        <v>#DIV/0!</v>
      </c>
    </row>
    <row r="49" spans="1:15" hidden="1">
      <c r="A49" t="s">
        <v>34</v>
      </c>
      <c r="B49" s="66">
        <v>171</v>
      </c>
      <c r="C49" s="93">
        <v>277</v>
      </c>
      <c r="D49" s="93">
        <v>688</v>
      </c>
      <c r="E49" s="93">
        <v>849</v>
      </c>
      <c r="F49" s="93"/>
      <c r="G49" s="93"/>
      <c r="H49" s="93"/>
      <c r="I49" s="93"/>
      <c r="N49">
        <v>1985</v>
      </c>
    </row>
    <row r="50" spans="1:15" hidden="1">
      <c r="B50" s="92">
        <v>0.70954356846473032</v>
      </c>
      <c r="C50" s="92">
        <v>0.9264214046822743</v>
      </c>
      <c r="D50" s="92">
        <v>0.71443406022845279</v>
      </c>
      <c r="E50" s="92">
        <v>0.57326130992572588</v>
      </c>
      <c r="F50" s="92">
        <v>0</v>
      </c>
      <c r="G50" s="92">
        <v>0</v>
      </c>
      <c r="H50" s="92" t="e">
        <v>#DIV/0!</v>
      </c>
      <c r="I50" s="92" t="e">
        <v>#DIV/0!</v>
      </c>
      <c r="J50" s="92" t="e">
        <v>#DIV/0!</v>
      </c>
      <c r="K50" s="92" t="e">
        <v>#DIV/0!</v>
      </c>
      <c r="L50" s="92" t="e">
        <v>#DIV/0!</v>
      </c>
      <c r="M50" s="92" t="e">
        <v>#DIV/0!</v>
      </c>
      <c r="N50" s="92">
        <v>0.35541629364368843</v>
      </c>
      <c r="O50" s="92"/>
    </row>
    <row r="51" spans="1:15" hidden="1"/>
  </sheetData>
  <mergeCells count="6">
    <mergeCell ref="A2:N2"/>
    <mergeCell ref="A12:A13"/>
    <mergeCell ref="B12:C12"/>
    <mergeCell ref="D12:D13"/>
    <mergeCell ref="E12:F12"/>
    <mergeCell ref="G12:G13"/>
  </mergeCells>
  <phoneticPr fontId="36" type="noConversion"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74" orientation="landscape" r:id="rId1"/>
  <headerFooter alignWithMargins="0">
    <oddHeader>&amp;L&amp;G</oddHeader>
  </headerFooter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X267"/>
  <sheetViews>
    <sheetView showGridLines="0" topLeftCell="J28" zoomScale="70" zoomScaleNormal="70" workbookViewId="0">
      <selection activeCell="S9" sqref="S9"/>
    </sheetView>
  </sheetViews>
  <sheetFormatPr defaultRowHeight="12.75"/>
  <cols>
    <col min="1" max="1" width="2.42578125" style="102" customWidth="1"/>
    <col min="2" max="2" width="8.85546875" style="102" customWidth="1"/>
    <col min="3" max="3" width="16.7109375" style="102" customWidth="1"/>
    <col min="4" max="8" width="9.5703125" style="102" customWidth="1"/>
    <col min="9" max="9" width="3.42578125" style="102" customWidth="1"/>
    <col min="10" max="10" width="27" style="102" customWidth="1"/>
    <col min="11" max="11" width="16.85546875" style="102" bestFit="1" customWidth="1"/>
    <col min="12" max="13" width="8.7109375" style="102" customWidth="1"/>
    <col min="14" max="14" width="9" style="102" customWidth="1"/>
    <col min="15" max="16" width="8.7109375" style="102" customWidth="1"/>
    <col min="17" max="17" width="3.140625" style="102" customWidth="1"/>
    <col min="18" max="18" width="20.85546875" style="102" customWidth="1"/>
    <col min="19" max="19" width="16.85546875" style="102" bestFit="1" customWidth="1"/>
    <col min="20" max="21" width="8.85546875" style="102" customWidth="1"/>
    <col min="22" max="22" width="9.28515625" style="102" customWidth="1"/>
    <col min="23" max="24" width="8.85546875" style="102" customWidth="1"/>
    <col min="25" max="16384" width="9.140625" style="102"/>
  </cols>
  <sheetData>
    <row r="2" spans="2:24" ht="14.25">
      <c r="B2" s="255" t="s">
        <v>154</v>
      </c>
      <c r="C2" s="255"/>
      <c r="D2" s="255"/>
      <c r="E2" s="255"/>
      <c r="F2" s="255"/>
      <c r="G2" s="255"/>
      <c r="H2" s="255"/>
      <c r="I2" s="101"/>
      <c r="J2" s="256" t="s">
        <v>127</v>
      </c>
      <c r="K2" s="256"/>
      <c r="L2" s="256"/>
      <c r="M2" s="256"/>
      <c r="N2" s="256"/>
      <c r="O2" s="256"/>
      <c r="P2" s="256"/>
      <c r="R2" s="255" t="s">
        <v>128</v>
      </c>
      <c r="S2" s="255"/>
      <c r="T2" s="255"/>
      <c r="U2" s="255"/>
      <c r="V2" s="255"/>
      <c r="W2" s="255"/>
      <c r="X2" s="255"/>
    </row>
    <row r="3" spans="2:24" ht="15" customHeight="1">
      <c r="B3" s="257" t="s">
        <v>53</v>
      </c>
      <c r="C3" s="259" t="s">
        <v>54</v>
      </c>
      <c r="D3" s="242" t="s">
        <v>157</v>
      </c>
      <c r="E3" s="243"/>
      <c r="F3" s="243"/>
      <c r="G3" s="243"/>
      <c r="H3" s="244"/>
      <c r="I3" s="103"/>
      <c r="J3" s="261" t="s">
        <v>55</v>
      </c>
      <c r="K3" s="264" t="s">
        <v>54</v>
      </c>
      <c r="L3" s="242" t="str">
        <f>D3</f>
        <v>January - September</v>
      </c>
      <c r="M3" s="243"/>
      <c r="N3" s="243"/>
      <c r="O3" s="243"/>
      <c r="P3" s="244"/>
      <c r="R3" s="257" t="s">
        <v>45</v>
      </c>
      <c r="S3" s="259" t="s">
        <v>54</v>
      </c>
      <c r="T3" s="242" t="str">
        <f>L3</f>
        <v>January - September</v>
      </c>
      <c r="U3" s="243"/>
      <c r="V3" s="243"/>
      <c r="W3" s="243"/>
      <c r="X3" s="244"/>
    </row>
    <row r="4" spans="2:24" ht="15" customHeight="1">
      <c r="B4" s="258"/>
      <c r="C4" s="260"/>
      <c r="D4" s="104">
        <v>2022</v>
      </c>
      <c r="E4" s="105" t="s">
        <v>56</v>
      </c>
      <c r="F4" s="106">
        <v>2021</v>
      </c>
      <c r="G4" s="105" t="s">
        <v>56</v>
      </c>
      <c r="H4" s="107" t="s">
        <v>57</v>
      </c>
      <c r="I4" s="108"/>
      <c r="J4" s="262"/>
      <c r="K4" s="265"/>
      <c r="L4" s="248">
        <v>2022</v>
      </c>
      <c r="M4" s="248">
        <v>2021</v>
      </c>
      <c r="N4" s="250" t="s">
        <v>58</v>
      </c>
      <c r="O4" s="250" t="s">
        <v>126</v>
      </c>
      <c r="P4" s="250" t="s">
        <v>86</v>
      </c>
      <c r="R4" s="267"/>
      <c r="S4" s="268"/>
      <c r="T4" s="248">
        <v>2022</v>
      </c>
      <c r="U4" s="253">
        <v>2021</v>
      </c>
      <c r="V4" s="250" t="s">
        <v>58</v>
      </c>
      <c r="W4" s="250" t="s">
        <v>126</v>
      </c>
      <c r="X4" s="250" t="s">
        <v>86</v>
      </c>
    </row>
    <row r="5" spans="2:24">
      <c r="B5" s="201">
        <v>1</v>
      </c>
      <c r="C5" s="202" t="s">
        <v>26</v>
      </c>
      <c r="D5" s="185">
        <v>3799</v>
      </c>
      <c r="E5" s="186">
        <v>0.18092199257072103</v>
      </c>
      <c r="F5" s="185">
        <v>3097</v>
      </c>
      <c r="G5" s="186">
        <v>0.1719409282700422</v>
      </c>
      <c r="H5" s="187">
        <v>0.22667097190829844</v>
      </c>
      <c r="I5" s="109"/>
      <c r="J5" s="263"/>
      <c r="K5" s="266"/>
      <c r="L5" s="249"/>
      <c r="M5" s="249"/>
      <c r="N5" s="249"/>
      <c r="O5" s="249"/>
      <c r="P5" s="249"/>
      <c r="R5" s="258"/>
      <c r="S5" s="269"/>
      <c r="T5" s="249"/>
      <c r="U5" s="254"/>
      <c r="V5" s="249"/>
      <c r="W5" s="249"/>
      <c r="X5" s="249"/>
    </row>
    <row r="6" spans="2:24" ht="15">
      <c r="B6" s="203">
        <v>2</v>
      </c>
      <c r="C6" s="204" t="s">
        <v>25</v>
      </c>
      <c r="D6" s="188">
        <v>2351</v>
      </c>
      <c r="E6" s="189">
        <v>0.11196304409943804</v>
      </c>
      <c r="F6" s="188">
        <v>2009</v>
      </c>
      <c r="G6" s="189">
        <v>0.11153675327559405</v>
      </c>
      <c r="H6" s="190">
        <v>0.17023394723743146</v>
      </c>
      <c r="I6" s="109"/>
      <c r="J6" s="110" t="s">
        <v>76</v>
      </c>
      <c r="K6" s="164" t="s">
        <v>26</v>
      </c>
      <c r="L6" s="218">
        <v>1727</v>
      </c>
      <c r="M6" s="219">
        <v>1302</v>
      </c>
      <c r="N6" s="165">
        <v>0.32642089093701987</v>
      </c>
      <c r="O6" s="166"/>
      <c r="P6" s="166"/>
      <c r="Q6" s="160"/>
      <c r="R6" s="110" t="s">
        <v>46</v>
      </c>
      <c r="S6" s="164" t="s">
        <v>26</v>
      </c>
      <c r="T6" s="218">
        <v>1666</v>
      </c>
      <c r="U6" s="219">
        <v>1242</v>
      </c>
      <c r="V6" s="165">
        <v>0.34138486312399352</v>
      </c>
      <c r="W6" s="166"/>
      <c r="X6" s="166"/>
    </row>
    <row r="7" spans="2:24" ht="15">
      <c r="B7" s="203">
        <v>3</v>
      </c>
      <c r="C7" s="204" t="s">
        <v>0</v>
      </c>
      <c r="D7" s="188">
        <v>2126</v>
      </c>
      <c r="E7" s="189">
        <v>0.10124773787979807</v>
      </c>
      <c r="F7" s="188">
        <v>2092</v>
      </c>
      <c r="G7" s="189">
        <v>0.11614479236064845</v>
      </c>
      <c r="H7" s="190">
        <v>1.6252390057361454E-2</v>
      </c>
      <c r="I7" s="109"/>
      <c r="J7" s="111"/>
      <c r="K7" s="167" t="s">
        <v>27</v>
      </c>
      <c r="L7" s="220">
        <v>1654</v>
      </c>
      <c r="M7" s="221">
        <v>950</v>
      </c>
      <c r="N7" s="168">
        <v>0.74105263157894741</v>
      </c>
      <c r="O7" s="169"/>
      <c r="P7" s="169"/>
      <c r="Q7" s="160"/>
      <c r="R7" s="111"/>
      <c r="S7" s="167" t="s">
        <v>25</v>
      </c>
      <c r="T7" s="220">
        <v>690</v>
      </c>
      <c r="U7" s="221">
        <v>654</v>
      </c>
      <c r="V7" s="168">
        <v>5.504587155963292E-2</v>
      </c>
      <c r="W7" s="169"/>
      <c r="X7" s="169"/>
    </row>
    <row r="8" spans="2:24" ht="15">
      <c r="B8" s="203">
        <v>4</v>
      </c>
      <c r="C8" s="204" t="s">
        <v>27</v>
      </c>
      <c r="D8" s="188">
        <v>1655</v>
      </c>
      <c r="E8" s="189">
        <v>7.8817030193351748E-2</v>
      </c>
      <c r="F8" s="188">
        <v>950</v>
      </c>
      <c r="G8" s="189">
        <v>5.2742616033755275E-2</v>
      </c>
      <c r="H8" s="190">
        <v>0.74210526315789482</v>
      </c>
      <c r="I8" s="109"/>
      <c r="J8" s="111"/>
      <c r="K8" s="167" t="s">
        <v>25</v>
      </c>
      <c r="L8" s="220">
        <v>883</v>
      </c>
      <c r="M8" s="221">
        <v>750</v>
      </c>
      <c r="N8" s="168">
        <v>0.17733333333333334</v>
      </c>
      <c r="O8" s="169"/>
      <c r="P8" s="169"/>
      <c r="Q8" s="160"/>
      <c r="R8" s="111"/>
      <c r="S8" s="167" t="s">
        <v>87</v>
      </c>
      <c r="T8" s="220">
        <v>610</v>
      </c>
      <c r="U8" s="221">
        <v>489</v>
      </c>
      <c r="V8" s="168">
        <v>0.24744376278118607</v>
      </c>
      <c r="W8" s="169"/>
      <c r="X8" s="169"/>
    </row>
    <row r="9" spans="2:24">
      <c r="B9" s="203">
        <v>5</v>
      </c>
      <c r="C9" s="204" t="s">
        <v>80</v>
      </c>
      <c r="D9" s="188">
        <v>805</v>
      </c>
      <c r="E9" s="191">
        <v>3.8336984474711878E-2</v>
      </c>
      <c r="F9" s="188">
        <v>796</v>
      </c>
      <c r="G9" s="191">
        <v>4.419276038196758E-2</v>
      </c>
      <c r="H9" s="190">
        <v>1.1306532663316604E-2</v>
      </c>
      <c r="I9" s="109"/>
      <c r="J9" s="110"/>
      <c r="K9" s="110" t="s">
        <v>60</v>
      </c>
      <c r="L9" s="162">
        <v>5025</v>
      </c>
      <c r="M9" s="162">
        <v>4562</v>
      </c>
      <c r="N9" s="170">
        <v>0.10149057430951336</v>
      </c>
      <c r="O9" s="171"/>
      <c r="P9" s="171"/>
      <c r="Q9" s="160"/>
      <c r="R9" s="110"/>
      <c r="S9" s="110" t="s">
        <v>60</v>
      </c>
      <c r="T9" s="162">
        <v>1958</v>
      </c>
      <c r="U9" s="162">
        <v>1485</v>
      </c>
      <c r="V9" s="170">
        <v>0.31851851851851842</v>
      </c>
      <c r="W9" s="171"/>
      <c r="X9" s="171"/>
    </row>
    <row r="10" spans="2:24">
      <c r="B10" s="203">
        <v>6</v>
      </c>
      <c r="C10" s="204" t="s">
        <v>44</v>
      </c>
      <c r="D10" s="188">
        <v>803</v>
      </c>
      <c r="E10" s="191">
        <v>3.824173730831508E-2</v>
      </c>
      <c r="F10" s="188">
        <v>872</v>
      </c>
      <c r="G10" s="191">
        <v>4.8412169664667999E-2</v>
      </c>
      <c r="H10" s="190">
        <v>-7.912844036697253E-2</v>
      </c>
      <c r="I10" s="109"/>
      <c r="J10" s="112" t="s">
        <v>76</v>
      </c>
      <c r="K10" s="113"/>
      <c r="L10" s="172">
        <v>9289</v>
      </c>
      <c r="M10" s="172">
        <v>7564</v>
      </c>
      <c r="N10" s="173">
        <v>0.22805393971443677</v>
      </c>
      <c r="O10" s="174">
        <v>0.44237546432993619</v>
      </c>
      <c r="P10" s="174">
        <v>0.41994226071507884</v>
      </c>
      <c r="Q10" s="160"/>
      <c r="R10" s="112" t="s">
        <v>64</v>
      </c>
      <c r="S10" s="113"/>
      <c r="T10" s="172">
        <v>4924</v>
      </c>
      <c r="U10" s="172">
        <v>3870</v>
      </c>
      <c r="V10" s="173">
        <v>0.27235142118863043</v>
      </c>
      <c r="W10" s="174">
        <v>0.23449852366892085</v>
      </c>
      <c r="X10" s="174">
        <v>0.21485676215856095</v>
      </c>
    </row>
    <row r="11" spans="2:24" ht="15">
      <c r="B11" s="203">
        <v>7</v>
      </c>
      <c r="C11" s="204" t="s">
        <v>31</v>
      </c>
      <c r="D11" s="188">
        <v>758</v>
      </c>
      <c r="E11" s="189">
        <v>3.6098676064387082E-2</v>
      </c>
      <c r="F11" s="188">
        <v>757</v>
      </c>
      <c r="G11" s="189">
        <v>4.2027537197423942E-2</v>
      </c>
      <c r="H11" s="190">
        <v>1.3210039630118242E-3</v>
      </c>
      <c r="I11" s="109"/>
      <c r="J11" s="110" t="s">
        <v>77</v>
      </c>
      <c r="K11" s="222" t="s">
        <v>31</v>
      </c>
      <c r="L11" s="218">
        <v>73</v>
      </c>
      <c r="M11" s="219">
        <v>68</v>
      </c>
      <c r="N11" s="165">
        <v>7.3529411764705843E-2</v>
      </c>
      <c r="O11" s="166"/>
      <c r="P11" s="166"/>
      <c r="Q11" s="160"/>
      <c r="R11" s="110" t="s">
        <v>47</v>
      </c>
      <c r="S11" s="222" t="s">
        <v>27</v>
      </c>
      <c r="T11" s="218">
        <v>706</v>
      </c>
      <c r="U11" s="219">
        <v>581</v>
      </c>
      <c r="V11" s="165">
        <v>0.21514629948364883</v>
      </c>
      <c r="W11" s="166"/>
      <c r="X11" s="166"/>
    </row>
    <row r="12" spans="2:24" ht="15">
      <c r="B12" s="203">
        <v>8</v>
      </c>
      <c r="C12" s="204" t="s">
        <v>101</v>
      </c>
      <c r="D12" s="188">
        <v>707</v>
      </c>
      <c r="E12" s="189">
        <v>3.3669873321268695E-2</v>
      </c>
      <c r="F12" s="188">
        <v>496</v>
      </c>
      <c r="G12" s="189">
        <v>2.7537197423939595E-2</v>
      </c>
      <c r="H12" s="190">
        <v>0.42540322580645151</v>
      </c>
      <c r="I12" s="109"/>
      <c r="J12" s="111"/>
      <c r="K12" s="223" t="s">
        <v>71</v>
      </c>
      <c r="L12" s="220">
        <v>36</v>
      </c>
      <c r="M12" s="221">
        <v>48</v>
      </c>
      <c r="N12" s="168">
        <v>-0.25</v>
      </c>
      <c r="O12" s="169"/>
      <c r="P12" s="169"/>
      <c r="Q12" s="160"/>
      <c r="R12" s="111"/>
      <c r="S12" s="223" t="s">
        <v>149</v>
      </c>
      <c r="T12" s="220">
        <v>284</v>
      </c>
      <c r="U12" s="221">
        <v>196</v>
      </c>
      <c r="V12" s="168">
        <v>0.44897959183673475</v>
      </c>
      <c r="W12" s="169"/>
      <c r="X12" s="169"/>
    </row>
    <row r="13" spans="2:24" ht="15">
      <c r="B13" s="203">
        <v>9</v>
      </c>
      <c r="C13" s="204" t="s">
        <v>145</v>
      </c>
      <c r="D13" s="188">
        <v>689</v>
      </c>
      <c r="E13" s="189">
        <v>3.2812648823697492E-2</v>
      </c>
      <c r="F13" s="188">
        <v>355</v>
      </c>
      <c r="G13" s="189">
        <v>1.9709082833666444E-2</v>
      </c>
      <c r="H13" s="190">
        <v>0.94084507042253529</v>
      </c>
      <c r="I13" s="109"/>
      <c r="J13" s="111"/>
      <c r="K13" s="223" t="s">
        <v>80</v>
      </c>
      <c r="L13" s="220">
        <v>31</v>
      </c>
      <c r="M13" s="221">
        <v>22</v>
      </c>
      <c r="N13" s="168">
        <v>0.40909090909090917</v>
      </c>
      <c r="O13" s="169"/>
      <c r="P13" s="169"/>
      <c r="Q13" s="160"/>
      <c r="R13" s="111"/>
      <c r="S13" s="223" t="s">
        <v>141</v>
      </c>
      <c r="T13" s="220">
        <v>256</v>
      </c>
      <c r="U13" s="221">
        <v>146</v>
      </c>
      <c r="V13" s="168">
        <v>0.75342465753424648</v>
      </c>
      <c r="W13" s="169"/>
      <c r="X13" s="169"/>
    </row>
    <row r="14" spans="2:24">
      <c r="B14" s="203">
        <v>10</v>
      </c>
      <c r="C14" s="205" t="s">
        <v>72</v>
      </c>
      <c r="D14" s="192">
        <v>678</v>
      </c>
      <c r="E14" s="193">
        <v>3.2288789408515095E-2</v>
      </c>
      <c r="F14" s="192">
        <v>654</v>
      </c>
      <c r="G14" s="193">
        <v>3.6309127248501001E-2</v>
      </c>
      <c r="H14" s="194">
        <v>3.669724770642202E-2</v>
      </c>
      <c r="I14" s="109"/>
      <c r="J14" s="110"/>
      <c r="K14" s="110" t="s">
        <v>60</v>
      </c>
      <c r="L14" s="162">
        <v>71</v>
      </c>
      <c r="M14" s="162">
        <v>92</v>
      </c>
      <c r="N14" s="170">
        <v>-0.22826086956521741</v>
      </c>
      <c r="O14" s="171"/>
      <c r="P14" s="171"/>
      <c r="Q14" s="160"/>
      <c r="R14" s="110"/>
      <c r="S14" s="110" t="s">
        <v>60</v>
      </c>
      <c r="T14" s="162">
        <v>736</v>
      </c>
      <c r="U14" s="162">
        <v>770</v>
      </c>
      <c r="V14" s="170">
        <v>-4.4155844155844171E-2</v>
      </c>
      <c r="W14" s="171"/>
      <c r="X14" s="171"/>
    </row>
    <row r="15" spans="2:24">
      <c r="B15" s="251" t="s">
        <v>62</v>
      </c>
      <c r="C15" s="252"/>
      <c r="D15" s="155">
        <v>14371</v>
      </c>
      <c r="E15" s="195">
        <v>0.68439851414420416</v>
      </c>
      <c r="F15" s="155">
        <v>12078</v>
      </c>
      <c r="G15" s="195">
        <v>0.67055296469020653</v>
      </c>
      <c r="H15" s="196">
        <v>0.1898493128001324</v>
      </c>
      <c r="I15" s="109"/>
      <c r="J15" s="112" t="s">
        <v>77</v>
      </c>
      <c r="K15" s="113"/>
      <c r="L15" s="172">
        <v>211</v>
      </c>
      <c r="M15" s="172">
        <v>230</v>
      </c>
      <c r="N15" s="173">
        <v>-8.260869565217388E-2</v>
      </c>
      <c r="O15" s="174">
        <v>1.0048576054862368E-2</v>
      </c>
      <c r="P15" s="174">
        <v>1.2769264934488119E-2</v>
      </c>
      <c r="Q15" s="160"/>
      <c r="R15" s="112" t="s">
        <v>65</v>
      </c>
      <c r="S15" s="113"/>
      <c r="T15" s="172">
        <v>1982</v>
      </c>
      <c r="U15" s="172">
        <v>1693</v>
      </c>
      <c r="V15" s="173">
        <v>0.17070289427052576</v>
      </c>
      <c r="W15" s="174">
        <v>9.4389941899228502E-2</v>
      </c>
      <c r="X15" s="174">
        <v>9.3992893626471244E-2</v>
      </c>
    </row>
    <row r="16" spans="2:24" ht="15">
      <c r="B16" s="245" t="s">
        <v>63</v>
      </c>
      <c r="C16" s="245"/>
      <c r="D16" s="161">
        <v>6627</v>
      </c>
      <c r="E16" s="195">
        <v>0.31560148585579578</v>
      </c>
      <c r="F16" s="161">
        <v>5934</v>
      </c>
      <c r="G16" s="195">
        <v>0.32944703530979347</v>
      </c>
      <c r="H16" s="175">
        <v>0.11678463094034375</v>
      </c>
      <c r="I16" s="109"/>
      <c r="J16" s="110" t="s">
        <v>78</v>
      </c>
      <c r="K16" s="164" t="s">
        <v>26</v>
      </c>
      <c r="L16" s="218">
        <v>905</v>
      </c>
      <c r="M16" s="219">
        <v>628</v>
      </c>
      <c r="N16" s="165">
        <v>0.44108280254777066</v>
      </c>
      <c r="O16" s="166"/>
      <c r="P16" s="166"/>
      <c r="Q16" s="160"/>
      <c r="R16" s="110" t="s">
        <v>48</v>
      </c>
      <c r="S16" s="222" t="s">
        <v>44</v>
      </c>
      <c r="T16" s="218">
        <v>779</v>
      </c>
      <c r="U16" s="219">
        <v>733</v>
      </c>
      <c r="V16" s="165">
        <v>6.2755798090040837E-2</v>
      </c>
      <c r="W16" s="166"/>
      <c r="X16" s="166"/>
    </row>
    <row r="17" spans="2:24" ht="15">
      <c r="B17" s="246" t="s">
        <v>61</v>
      </c>
      <c r="C17" s="246"/>
      <c r="D17" s="197">
        <v>20998</v>
      </c>
      <c r="E17" s="198">
        <v>1</v>
      </c>
      <c r="F17" s="197">
        <v>18012</v>
      </c>
      <c r="G17" s="199">
        <v>0.99999999999999944</v>
      </c>
      <c r="H17" s="200">
        <v>0.16577836997557194</v>
      </c>
      <c r="I17" s="109"/>
      <c r="J17" s="111"/>
      <c r="K17" s="167" t="s">
        <v>80</v>
      </c>
      <c r="L17" s="220">
        <v>379</v>
      </c>
      <c r="M17" s="221">
        <v>477</v>
      </c>
      <c r="N17" s="168">
        <v>-0.20545073375262057</v>
      </c>
      <c r="O17" s="169"/>
      <c r="P17" s="169"/>
      <c r="Q17" s="160"/>
      <c r="R17" s="111"/>
      <c r="S17" s="223" t="s">
        <v>25</v>
      </c>
      <c r="T17" s="220">
        <v>750</v>
      </c>
      <c r="U17" s="221">
        <v>638</v>
      </c>
      <c r="V17" s="168">
        <v>0.17554858934169282</v>
      </c>
      <c r="W17" s="169"/>
      <c r="X17" s="169"/>
    </row>
    <row r="18" spans="2:24" ht="15">
      <c r="B18" s="247" t="s">
        <v>74</v>
      </c>
      <c r="C18" s="247"/>
      <c r="D18" s="247"/>
      <c r="E18" s="247"/>
      <c r="F18" s="247"/>
      <c r="G18" s="247"/>
      <c r="H18" s="247"/>
      <c r="I18" s="109"/>
      <c r="J18" s="111"/>
      <c r="K18" s="167" t="s">
        <v>31</v>
      </c>
      <c r="L18" s="220">
        <v>327</v>
      </c>
      <c r="M18" s="221">
        <v>279</v>
      </c>
      <c r="N18" s="168">
        <v>0.17204301075268824</v>
      </c>
      <c r="O18" s="169"/>
      <c r="P18" s="169"/>
      <c r="Q18" s="160"/>
      <c r="R18" s="111"/>
      <c r="S18" s="223" t="s">
        <v>26</v>
      </c>
      <c r="T18" s="220">
        <v>709</v>
      </c>
      <c r="U18" s="221">
        <v>585</v>
      </c>
      <c r="V18" s="168">
        <v>0.21196581196581188</v>
      </c>
      <c r="W18" s="169"/>
      <c r="X18" s="169"/>
    </row>
    <row r="19" spans="2:24" ht="12.75" customHeight="1">
      <c r="B19" s="241" t="s">
        <v>41</v>
      </c>
      <c r="C19" s="241"/>
      <c r="D19" s="241"/>
      <c r="E19" s="241"/>
      <c r="F19" s="241"/>
      <c r="G19" s="241"/>
      <c r="H19" s="241"/>
      <c r="I19" s="109"/>
      <c r="J19" s="110"/>
      <c r="K19" s="110" t="s">
        <v>60</v>
      </c>
      <c r="L19" s="162">
        <v>1367</v>
      </c>
      <c r="M19" s="162">
        <v>1225</v>
      </c>
      <c r="N19" s="170">
        <v>0.11591836734693883</v>
      </c>
      <c r="O19" s="171"/>
      <c r="P19" s="171"/>
      <c r="Q19" s="160"/>
      <c r="R19" s="110"/>
      <c r="S19" s="110" t="s">
        <v>60</v>
      </c>
      <c r="T19" s="162">
        <v>4298</v>
      </c>
      <c r="U19" s="162">
        <v>3684</v>
      </c>
      <c r="V19" s="170">
        <v>0.16666666666666674</v>
      </c>
      <c r="W19" s="171"/>
      <c r="X19" s="171"/>
    </row>
    <row r="20" spans="2:24">
      <c r="B20" s="241"/>
      <c r="C20" s="241"/>
      <c r="D20" s="241"/>
      <c r="E20" s="241"/>
      <c r="F20" s="241"/>
      <c r="G20" s="241"/>
      <c r="H20" s="241"/>
      <c r="I20" s="109"/>
      <c r="J20" s="115" t="s">
        <v>78</v>
      </c>
      <c r="K20" s="116"/>
      <c r="L20" s="172">
        <v>2978</v>
      </c>
      <c r="M20" s="172">
        <v>2609</v>
      </c>
      <c r="N20" s="173">
        <v>0.141433499425067</v>
      </c>
      <c r="O20" s="174">
        <v>0.14182303076483474</v>
      </c>
      <c r="P20" s="174">
        <v>0.14484787919165001</v>
      </c>
      <c r="Q20" s="160"/>
      <c r="R20" s="112" t="s">
        <v>66</v>
      </c>
      <c r="S20" s="117"/>
      <c r="T20" s="172">
        <v>6536</v>
      </c>
      <c r="U20" s="172">
        <v>5640</v>
      </c>
      <c r="V20" s="173">
        <v>0.15886524822695036</v>
      </c>
      <c r="W20" s="174">
        <v>0.31126773978474143</v>
      </c>
      <c r="X20" s="174">
        <v>0.31312458361092604</v>
      </c>
    </row>
    <row r="21" spans="2:24" ht="12.75" customHeight="1">
      <c r="B21" s="118"/>
      <c r="C21" s="118"/>
      <c r="D21" s="109"/>
      <c r="E21" s="109"/>
      <c r="F21" s="109"/>
      <c r="G21" s="109"/>
      <c r="H21" s="118"/>
      <c r="I21" s="119"/>
      <c r="J21" s="110" t="s">
        <v>79</v>
      </c>
      <c r="K21" s="222" t="s">
        <v>25</v>
      </c>
      <c r="L21" s="218">
        <v>896</v>
      </c>
      <c r="M21" s="219">
        <v>679</v>
      </c>
      <c r="N21" s="165">
        <v>0.31958762886597936</v>
      </c>
      <c r="O21" s="166"/>
      <c r="P21" s="166"/>
      <c r="Q21" s="160"/>
      <c r="R21" s="111" t="s">
        <v>96</v>
      </c>
      <c r="S21" s="222" t="s">
        <v>28</v>
      </c>
      <c r="T21" s="218">
        <v>46</v>
      </c>
      <c r="U21" s="219">
        <v>54</v>
      </c>
      <c r="V21" s="165">
        <v>-0.14814814814814814</v>
      </c>
      <c r="W21" s="166"/>
      <c r="X21" s="166"/>
    </row>
    <row r="22" spans="2:24" ht="15">
      <c r="B22" s="118"/>
      <c r="C22" s="118"/>
      <c r="D22" s="109"/>
      <c r="E22" s="109"/>
      <c r="F22" s="109"/>
      <c r="G22" s="109"/>
      <c r="H22" s="118"/>
      <c r="I22" s="109"/>
      <c r="J22" s="111"/>
      <c r="K22" s="223" t="s">
        <v>26</v>
      </c>
      <c r="L22" s="220">
        <v>527</v>
      </c>
      <c r="M22" s="221">
        <v>618</v>
      </c>
      <c r="N22" s="168">
        <v>-0.1472491909385113</v>
      </c>
      <c r="O22" s="169"/>
      <c r="P22" s="169"/>
      <c r="Q22" s="160"/>
      <c r="R22" s="111"/>
      <c r="S22" s="223" t="s">
        <v>30</v>
      </c>
      <c r="T22" s="220">
        <v>41</v>
      </c>
      <c r="U22" s="221">
        <v>36</v>
      </c>
      <c r="V22" s="168">
        <v>0.13888888888888884</v>
      </c>
      <c r="W22" s="169"/>
      <c r="X22" s="169"/>
    </row>
    <row r="23" spans="2:24" ht="15">
      <c r="B23" s="120"/>
      <c r="C23" s="120"/>
      <c r="D23" s="120"/>
      <c r="E23" s="120"/>
      <c r="F23" s="120"/>
      <c r="G23" s="120"/>
      <c r="H23" s="120"/>
      <c r="I23" s="109"/>
      <c r="J23" s="111"/>
      <c r="K23" s="223" t="s">
        <v>28</v>
      </c>
      <c r="L23" s="220">
        <v>334</v>
      </c>
      <c r="M23" s="221">
        <v>356</v>
      </c>
      <c r="N23" s="168">
        <v>-6.1797752808988804E-2</v>
      </c>
      <c r="O23" s="169"/>
      <c r="P23" s="169"/>
      <c r="Q23" s="160"/>
      <c r="R23" s="111"/>
      <c r="S23" s="223" t="s">
        <v>0</v>
      </c>
      <c r="T23" s="220">
        <v>26</v>
      </c>
      <c r="U23" s="221">
        <v>34</v>
      </c>
      <c r="V23" s="168">
        <v>-0.23529411764705888</v>
      </c>
      <c r="W23" s="169"/>
      <c r="X23" s="169"/>
    </row>
    <row r="24" spans="2:24">
      <c r="B24" s="120"/>
      <c r="C24" s="120"/>
      <c r="D24" s="120"/>
      <c r="E24" s="120"/>
      <c r="F24" s="120"/>
      <c r="G24" s="120"/>
      <c r="H24" s="120"/>
      <c r="I24" s="109"/>
      <c r="J24" s="110"/>
      <c r="K24" s="110" t="s">
        <v>60</v>
      </c>
      <c r="L24" s="162">
        <v>734</v>
      </c>
      <c r="M24" s="162">
        <v>609</v>
      </c>
      <c r="N24" s="170">
        <v>0.20525451559934327</v>
      </c>
      <c r="O24" s="171"/>
      <c r="P24" s="171"/>
      <c r="Q24" s="160"/>
      <c r="R24" s="110"/>
      <c r="S24" s="110" t="s">
        <v>60</v>
      </c>
      <c r="T24" s="162">
        <v>3</v>
      </c>
      <c r="U24" s="162">
        <v>19</v>
      </c>
      <c r="V24" s="170">
        <v>-0.84210526315789469</v>
      </c>
      <c r="W24" s="171"/>
      <c r="X24" s="171"/>
    </row>
    <row r="25" spans="2:24">
      <c r="B25" s="120"/>
      <c r="C25" s="120"/>
      <c r="D25" s="120"/>
      <c r="E25" s="120"/>
      <c r="F25" s="120"/>
      <c r="G25" s="120"/>
      <c r="H25" s="120"/>
      <c r="I25" s="109"/>
      <c r="J25" s="121" t="s">
        <v>79</v>
      </c>
      <c r="K25" s="116"/>
      <c r="L25" s="172">
        <v>2491</v>
      </c>
      <c r="M25" s="172">
        <v>2262</v>
      </c>
      <c r="N25" s="173">
        <v>0.10123784261715296</v>
      </c>
      <c r="O25" s="174">
        <v>0.11863034574721402</v>
      </c>
      <c r="P25" s="174">
        <v>0.12558294470353099</v>
      </c>
      <c r="Q25" s="160"/>
      <c r="R25" s="112" t="s">
        <v>97</v>
      </c>
      <c r="S25" s="116"/>
      <c r="T25" s="172">
        <v>116</v>
      </c>
      <c r="U25" s="172">
        <v>143</v>
      </c>
      <c r="V25" s="173">
        <v>-0.18881118881118886</v>
      </c>
      <c r="W25" s="174">
        <v>5.5243356510143822E-3</v>
      </c>
      <c r="X25" s="174">
        <v>7.9391516766600043E-3</v>
      </c>
    </row>
    <row r="26" spans="2:24" ht="15">
      <c r="B26" s="120"/>
      <c r="C26" s="120"/>
      <c r="D26" s="120"/>
      <c r="E26" s="120"/>
      <c r="F26" s="120"/>
      <c r="G26" s="120"/>
      <c r="H26" s="120"/>
      <c r="I26" s="109"/>
      <c r="J26" s="122" t="s">
        <v>147</v>
      </c>
      <c r="K26" s="164" t="s">
        <v>0</v>
      </c>
      <c r="L26" s="218">
        <v>565</v>
      </c>
      <c r="M26" s="219">
        <v>624</v>
      </c>
      <c r="N26" s="165">
        <v>-9.4551282051282048E-2</v>
      </c>
      <c r="O26" s="166"/>
      <c r="P26" s="166"/>
      <c r="Q26" s="160"/>
      <c r="R26" s="122" t="s">
        <v>49</v>
      </c>
      <c r="S26" s="222" t="s">
        <v>25</v>
      </c>
      <c r="T26" s="218">
        <v>215</v>
      </c>
      <c r="U26" s="219">
        <v>107</v>
      </c>
      <c r="V26" s="168">
        <v>1.0093457943925235</v>
      </c>
      <c r="W26" s="166"/>
      <c r="X26" s="166"/>
    </row>
    <row r="27" spans="2:24" ht="15">
      <c r="B27" s="120"/>
      <c r="C27" s="120"/>
      <c r="D27" s="120"/>
      <c r="E27" s="120"/>
      <c r="F27" s="120"/>
      <c r="G27" s="120"/>
      <c r="H27" s="120"/>
      <c r="I27" s="109"/>
      <c r="J27" s="111"/>
      <c r="K27" s="167" t="s">
        <v>25</v>
      </c>
      <c r="L27" s="220">
        <v>353</v>
      </c>
      <c r="M27" s="221">
        <v>356</v>
      </c>
      <c r="N27" s="168">
        <v>-8.4269662921347965E-3</v>
      </c>
      <c r="O27" s="169"/>
      <c r="P27" s="169"/>
      <c r="Q27" s="160"/>
      <c r="R27" s="111"/>
      <c r="S27" s="223" t="s">
        <v>26</v>
      </c>
      <c r="T27" s="220">
        <v>173</v>
      </c>
      <c r="U27" s="221">
        <v>169</v>
      </c>
      <c r="V27" s="168">
        <v>2.3668639053254337E-2</v>
      </c>
      <c r="W27" s="169"/>
      <c r="X27" s="169"/>
    </row>
    <row r="28" spans="2:24" ht="15">
      <c r="B28" s="120"/>
      <c r="C28" s="120"/>
      <c r="D28" s="120"/>
      <c r="E28" s="120"/>
      <c r="F28" s="120"/>
      <c r="G28" s="120"/>
      <c r="H28" s="120"/>
      <c r="I28" s="109"/>
      <c r="J28" s="111"/>
      <c r="K28" s="167" t="s">
        <v>101</v>
      </c>
      <c r="L28" s="220">
        <v>287</v>
      </c>
      <c r="M28" s="221">
        <v>245</v>
      </c>
      <c r="N28" s="168">
        <v>0.17142857142857149</v>
      </c>
      <c r="O28" s="169"/>
      <c r="P28" s="169"/>
      <c r="Q28" s="160"/>
      <c r="R28" s="111"/>
      <c r="S28" s="223" t="s">
        <v>140</v>
      </c>
      <c r="T28" s="220">
        <v>109</v>
      </c>
      <c r="U28" s="221">
        <v>77</v>
      </c>
      <c r="V28" s="168">
        <v>0.4155844155844155</v>
      </c>
      <c r="W28" s="169"/>
      <c r="X28" s="169"/>
    </row>
    <row r="29" spans="2:24" ht="12.75" customHeight="1">
      <c r="B29" s="120"/>
      <c r="C29" s="120"/>
      <c r="D29" s="120"/>
      <c r="E29" s="120"/>
      <c r="F29" s="120"/>
      <c r="G29" s="120"/>
      <c r="H29" s="120"/>
      <c r="I29" s="123"/>
      <c r="J29" s="110"/>
      <c r="K29" s="110" t="s">
        <v>60</v>
      </c>
      <c r="L29" s="162">
        <v>848</v>
      </c>
      <c r="M29" s="162">
        <v>732</v>
      </c>
      <c r="N29" s="170">
        <v>0.15846994535519121</v>
      </c>
      <c r="O29" s="171"/>
      <c r="P29" s="171"/>
      <c r="Q29" s="160"/>
      <c r="R29" s="110"/>
      <c r="S29" s="110" t="s">
        <v>60</v>
      </c>
      <c r="T29" s="162">
        <v>200</v>
      </c>
      <c r="U29" s="162">
        <v>209</v>
      </c>
      <c r="V29" s="170">
        <v>-4.3062200956937802E-2</v>
      </c>
      <c r="W29" s="171"/>
      <c r="X29" s="171"/>
    </row>
    <row r="30" spans="2:24">
      <c r="B30" s="120"/>
      <c r="C30" s="120"/>
      <c r="D30" s="120"/>
      <c r="E30" s="120"/>
      <c r="F30" s="120"/>
      <c r="G30" s="120"/>
      <c r="H30" s="120"/>
      <c r="I30" s="109"/>
      <c r="J30" s="112" t="s">
        <v>147</v>
      </c>
      <c r="K30" s="124"/>
      <c r="L30" s="172">
        <v>2053</v>
      </c>
      <c r="M30" s="172">
        <v>1957</v>
      </c>
      <c r="N30" s="173">
        <v>4.905467552376086E-2</v>
      </c>
      <c r="O30" s="174">
        <v>9.7771216306314884E-2</v>
      </c>
      <c r="P30" s="174">
        <v>0.10864978902953587</v>
      </c>
      <c r="R30" s="112" t="s">
        <v>67</v>
      </c>
      <c r="S30" s="113"/>
      <c r="T30" s="172">
        <v>697</v>
      </c>
      <c r="U30" s="172">
        <v>562</v>
      </c>
      <c r="V30" s="173">
        <v>0.24021352313167266</v>
      </c>
      <c r="W30" s="174">
        <v>3.3193637489284694E-2</v>
      </c>
      <c r="X30" s="174">
        <v>3.1201421274705751E-2</v>
      </c>
    </row>
    <row r="31" spans="2:24" ht="15">
      <c r="B31" s="120"/>
      <c r="C31" s="120"/>
      <c r="D31" s="120"/>
      <c r="E31" s="120"/>
      <c r="F31" s="120"/>
      <c r="G31" s="120"/>
      <c r="H31" s="120"/>
      <c r="I31" s="109"/>
      <c r="J31" s="122" t="s">
        <v>146</v>
      </c>
      <c r="K31" s="164" t="s">
        <v>0</v>
      </c>
      <c r="L31" s="218">
        <v>1260</v>
      </c>
      <c r="M31" s="219">
        <v>1231</v>
      </c>
      <c r="N31" s="165">
        <v>2.3558082859463925E-2</v>
      </c>
      <c r="O31" s="166"/>
      <c r="P31" s="166"/>
      <c r="R31" s="110" t="s">
        <v>50</v>
      </c>
      <c r="S31" s="222" t="s">
        <v>0</v>
      </c>
      <c r="T31" s="218">
        <v>368</v>
      </c>
      <c r="U31" s="219">
        <v>277</v>
      </c>
      <c r="V31" s="165">
        <v>0.32851985559566788</v>
      </c>
      <c r="W31" s="166"/>
      <c r="X31" s="166"/>
    </row>
    <row r="32" spans="2:24" ht="15">
      <c r="B32" s="120"/>
      <c r="C32" s="120"/>
      <c r="D32" s="120"/>
      <c r="E32" s="120"/>
      <c r="F32" s="120"/>
      <c r="G32" s="120"/>
      <c r="H32" s="120"/>
      <c r="I32" s="109"/>
      <c r="J32" s="111"/>
      <c r="K32" s="167" t="s">
        <v>26</v>
      </c>
      <c r="L32" s="220">
        <v>614</v>
      </c>
      <c r="M32" s="221">
        <v>493</v>
      </c>
      <c r="N32" s="168">
        <v>0.24543610547667338</v>
      </c>
      <c r="O32" s="169"/>
      <c r="P32" s="169"/>
      <c r="R32" s="111"/>
      <c r="S32" s="223" t="s">
        <v>25</v>
      </c>
      <c r="T32" s="220">
        <v>315</v>
      </c>
      <c r="U32" s="221">
        <v>332</v>
      </c>
      <c r="V32" s="168">
        <v>-5.1204819277108404E-2</v>
      </c>
      <c r="W32" s="169"/>
      <c r="X32" s="169"/>
    </row>
    <row r="33" spans="2:24" ht="15">
      <c r="B33" s="120"/>
      <c r="C33" s="120"/>
      <c r="D33" s="120"/>
      <c r="E33" s="120"/>
      <c r="F33" s="120"/>
      <c r="G33" s="120"/>
      <c r="H33" s="120"/>
      <c r="I33" s="109"/>
      <c r="J33" s="111"/>
      <c r="K33" s="167" t="s">
        <v>149</v>
      </c>
      <c r="L33" s="220">
        <v>483</v>
      </c>
      <c r="M33" s="221">
        <v>402</v>
      </c>
      <c r="N33" s="168">
        <v>0.20149253731343286</v>
      </c>
      <c r="O33" s="169"/>
      <c r="P33" s="169"/>
      <c r="R33" s="111"/>
      <c r="S33" s="223" t="s">
        <v>26</v>
      </c>
      <c r="T33" s="220">
        <v>197</v>
      </c>
      <c r="U33" s="221">
        <v>42</v>
      </c>
      <c r="V33" s="168">
        <v>3.6904761904761907</v>
      </c>
      <c r="W33" s="169"/>
      <c r="X33" s="169"/>
    </row>
    <row r="34" spans="2:24">
      <c r="B34" s="120"/>
      <c r="C34" s="120"/>
      <c r="D34" s="120"/>
      <c r="E34" s="120"/>
      <c r="F34" s="120"/>
      <c r="G34" s="120"/>
      <c r="H34" s="120"/>
      <c r="I34" s="109"/>
      <c r="J34" s="110"/>
      <c r="K34" s="110" t="s">
        <v>60</v>
      </c>
      <c r="L34" s="162">
        <v>1074</v>
      </c>
      <c r="M34" s="162">
        <v>1051</v>
      </c>
      <c r="N34" s="170">
        <v>2.1883920076118057E-2</v>
      </c>
      <c r="O34" s="171"/>
      <c r="P34" s="171"/>
      <c r="R34" s="110"/>
      <c r="S34" s="110" t="s">
        <v>60</v>
      </c>
      <c r="T34" s="162">
        <v>645</v>
      </c>
      <c r="U34" s="162">
        <v>417</v>
      </c>
      <c r="V34" s="170">
        <v>0.54676258992805749</v>
      </c>
      <c r="W34" s="171"/>
      <c r="X34" s="171"/>
    </row>
    <row r="35" spans="2:24">
      <c r="B35" s="120"/>
      <c r="C35" s="120"/>
      <c r="D35" s="120"/>
      <c r="E35" s="120"/>
      <c r="F35" s="120"/>
      <c r="G35" s="120"/>
      <c r="H35" s="120"/>
      <c r="I35" s="109"/>
      <c r="J35" s="112" t="s">
        <v>148</v>
      </c>
      <c r="K35" s="124"/>
      <c r="L35" s="172">
        <v>3431</v>
      </c>
      <c r="M35" s="172">
        <v>3177</v>
      </c>
      <c r="N35" s="173">
        <v>7.9949638023292469E-2</v>
      </c>
      <c r="O35" s="174">
        <v>0.16339651395370988</v>
      </c>
      <c r="P35" s="174">
        <v>0.17638241172551633</v>
      </c>
      <c r="R35" s="112" t="s">
        <v>68</v>
      </c>
      <c r="S35" s="113"/>
      <c r="T35" s="172">
        <v>1525</v>
      </c>
      <c r="U35" s="172">
        <v>1068</v>
      </c>
      <c r="V35" s="173">
        <v>0.42790262172284654</v>
      </c>
      <c r="W35" s="174">
        <v>7.2625964377559762E-2</v>
      </c>
      <c r="X35" s="174">
        <v>5.9293804130579615E-2</v>
      </c>
    </row>
    <row r="36" spans="2:24" ht="15">
      <c r="B36" s="120"/>
      <c r="C36" s="120"/>
      <c r="D36" s="120"/>
      <c r="E36" s="120"/>
      <c r="F36" s="120"/>
      <c r="G36" s="120"/>
      <c r="H36" s="120"/>
      <c r="I36" s="109"/>
      <c r="J36" s="122" t="s">
        <v>75</v>
      </c>
      <c r="K36" s="164" t="s">
        <v>152</v>
      </c>
      <c r="L36" s="218">
        <v>103</v>
      </c>
      <c r="M36" s="219">
        <v>36</v>
      </c>
      <c r="N36" s="165">
        <v>1.8611111111111112</v>
      </c>
      <c r="O36" s="166"/>
      <c r="P36" s="166"/>
      <c r="R36" s="110" t="s">
        <v>51</v>
      </c>
      <c r="S36" s="222" t="s">
        <v>0</v>
      </c>
      <c r="T36" s="218">
        <v>1121</v>
      </c>
      <c r="U36" s="219">
        <v>1167</v>
      </c>
      <c r="V36" s="165">
        <v>-3.94173093401885E-2</v>
      </c>
      <c r="W36" s="166"/>
      <c r="X36" s="166"/>
    </row>
    <row r="37" spans="2:24" ht="12.75" customHeight="1">
      <c r="B37" s="120"/>
      <c r="C37" s="120"/>
      <c r="D37" s="120"/>
      <c r="E37" s="120"/>
      <c r="F37" s="120"/>
      <c r="G37" s="120"/>
      <c r="H37" s="120"/>
      <c r="I37" s="109"/>
      <c r="J37" s="111"/>
      <c r="K37" s="167" t="s">
        <v>150</v>
      </c>
      <c r="L37" s="220">
        <v>67</v>
      </c>
      <c r="M37" s="221">
        <v>40</v>
      </c>
      <c r="N37" s="168">
        <v>0.67500000000000004</v>
      </c>
      <c r="O37" s="169"/>
      <c r="P37" s="169"/>
      <c r="R37" s="111"/>
      <c r="S37" s="223" t="s">
        <v>26</v>
      </c>
      <c r="T37" s="220">
        <v>547</v>
      </c>
      <c r="U37" s="221">
        <v>689</v>
      </c>
      <c r="V37" s="168">
        <v>-0.20609579100145137</v>
      </c>
      <c r="W37" s="169"/>
      <c r="X37" s="169"/>
    </row>
    <row r="38" spans="2:24" ht="12.75" customHeight="1">
      <c r="B38" s="120"/>
      <c r="C38" s="120"/>
      <c r="D38" s="120"/>
      <c r="E38" s="120"/>
      <c r="F38" s="120"/>
      <c r="G38" s="120"/>
      <c r="H38" s="120"/>
      <c r="I38" s="109"/>
      <c r="J38" s="111"/>
      <c r="K38" s="167" t="s">
        <v>98</v>
      </c>
      <c r="L38" s="220">
        <v>64</v>
      </c>
      <c r="M38" s="221">
        <v>10</v>
      </c>
      <c r="N38" s="168">
        <v>5.4</v>
      </c>
      <c r="O38" s="169"/>
      <c r="P38" s="169"/>
      <c r="R38" s="111"/>
      <c r="S38" s="223" t="s">
        <v>25</v>
      </c>
      <c r="T38" s="220">
        <v>381</v>
      </c>
      <c r="U38" s="221">
        <v>267</v>
      </c>
      <c r="V38" s="168">
        <v>0.42696629213483139</v>
      </c>
      <c r="W38" s="169"/>
      <c r="X38" s="169"/>
    </row>
    <row r="39" spans="2:24" ht="12.75" customHeight="1">
      <c r="B39" s="120"/>
      <c r="C39" s="120"/>
      <c r="D39" s="120"/>
      <c r="E39" s="120"/>
      <c r="F39" s="120"/>
      <c r="G39" s="120"/>
      <c r="H39" s="120"/>
      <c r="I39" s="109"/>
      <c r="J39" s="110"/>
      <c r="K39" s="110" t="s">
        <v>60</v>
      </c>
      <c r="L39" s="162">
        <v>311</v>
      </c>
      <c r="M39" s="162">
        <v>127</v>
      </c>
      <c r="N39" s="170">
        <v>1.4488188976377954</v>
      </c>
      <c r="O39" s="171"/>
      <c r="P39" s="171"/>
      <c r="R39" s="110"/>
      <c r="S39" s="110" t="s">
        <v>60</v>
      </c>
      <c r="T39" s="162">
        <v>1952</v>
      </c>
      <c r="U39" s="162">
        <v>1875</v>
      </c>
      <c r="V39" s="170">
        <v>4.1066666666666585E-2</v>
      </c>
      <c r="W39" s="171"/>
      <c r="X39" s="171"/>
    </row>
    <row r="40" spans="2:24" ht="12.75" customHeight="1">
      <c r="B40" s="120"/>
      <c r="C40" s="120"/>
      <c r="D40" s="120"/>
      <c r="E40" s="120"/>
      <c r="F40" s="120"/>
      <c r="G40" s="120"/>
      <c r="H40" s="120"/>
      <c r="I40" s="109"/>
      <c r="J40" s="112" t="s">
        <v>75</v>
      </c>
      <c r="K40" s="125"/>
      <c r="L40" s="172">
        <v>545</v>
      </c>
      <c r="M40" s="172">
        <v>213</v>
      </c>
      <c r="N40" s="173">
        <v>1.5586854460093895</v>
      </c>
      <c r="O40" s="174">
        <v>2.5954852843127919E-2</v>
      </c>
      <c r="P40" s="174">
        <v>1.1825449700199867E-2</v>
      </c>
      <c r="R40" s="112" t="s">
        <v>69</v>
      </c>
      <c r="S40" s="116"/>
      <c r="T40" s="172">
        <v>4001</v>
      </c>
      <c r="U40" s="172">
        <v>3998</v>
      </c>
      <c r="V40" s="173">
        <v>7.5037518759368815E-4</v>
      </c>
      <c r="W40" s="174">
        <v>0.1905419563767978</v>
      </c>
      <c r="X40" s="174">
        <v>0.22196313568731957</v>
      </c>
    </row>
    <row r="41" spans="2:24" ht="15">
      <c r="B41" s="120"/>
      <c r="C41" s="120"/>
      <c r="D41" s="120"/>
      <c r="E41" s="120"/>
      <c r="F41" s="120"/>
      <c r="G41" s="120"/>
      <c r="H41" s="120"/>
      <c r="I41" s="109"/>
      <c r="J41" s="112" t="s">
        <v>151</v>
      </c>
      <c r="K41" s="125"/>
      <c r="L41" s="172">
        <v>0</v>
      </c>
      <c r="M41" s="172">
        <v>0</v>
      </c>
      <c r="N41" s="173" t="s">
        <v>158</v>
      </c>
      <c r="O41" s="174">
        <v>0</v>
      </c>
      <c r="P41" s="174">
        <v>0</v>
      </c>
      <c r="R41" s="122" t="s">
        <v>52</v>
      </c>
      <c r="S41" s="222" t="s">
        <v>31</v>
      </c>
      <c r="T41" s="218">
        <v>331</v>
      </c>
      <c r="U41" s="219">
        <v>240</v>
      </c>
      <c r="V41" s="165">
        <v>0.37916666666666665</v>
      </c>
      <c r="W41" s="166"/>
      <c r="X41" s="166"/>
    </row>
    <row r="42" spans="2:24" ht="15">
      <c r="B42" s="120"/>
      <c r="C42" s="120"/>
      <c r="D42" s="120"/>
      <c r="E42" s="120"/>
      <c r="F42" s="120"/>
      <c r="G42" s="120"/>
      <c r="H42" s="120"/>
      <c r="I42" s="109"/>
      <c r="J42" s="239" t="s">
        <v>61</v>
      </c>
      <c r="K42" s="240"/>
      <c r="L42" s="156">
        <v>20998</v>
      </c>
      <c r="M42" s="156">
        <v>18012</v>
      </c>
      <c r="N42" s="175">
        <v>0.16577836997557194</v>
      </c>
      <c r="O42" s="176">
        <v>0.83660348604629009</v>
      </c>
      <c r="P42" s="176">
        <v>0.82361758827448373</v>
      </c>
      <c r="R42" s="111"/>
      <c r="S42" s="223" t="s">
        <v>26</v>
      </c>
      <c r="T42" s="220">
        <v>292</v>
      </c>
      <c r="U42" s="221">
        <v>175</v>
      </c>
      <c r="V42" s="168">
        <v>0.66857142857142859</v>
      </c>
      <c r="W42" s="169"/>
      <c r="X42" s="169"/>
    </row>
    <row r="43" spans="2:24" ht="15">
      <c r="B43" s="120"/>
      <c r="C43" s="120"/>
      <c r="D43" s="120"/>
      <c r="E43" s="120"/>
      <c r="F43" s="120"/>
      <c r="G43" s="120"/>
      <c r="H43" s="120"/>
      <c r="I43" s="109"/>
      <c r="J43" s="109"/>
      <c r="K43" s="109"/>
      <c r="L43" s="109"/>
      <c r="R43" s="111"/>
      <c r="S43" s="223" t="s">
        <v>71</v>
      </c>
      <c r="T43" s="220">
        <v>180</v>
      </c>
      <c r="U43" s="221">
        <v>206</v>
      </c>
      <c r="V43" s="168">
        <v>-0.12621359223300976</v>
      </c>
      <c r="W43" s="169"/>
      <c r="X43" s="169"/>
    </row>
    <row r="44" spans="2:24">
      <c r="B44" s="120"/>
      <c r="C44" s="120"/>
      <c r="D44" s="120"/>
      <c r="E44" s="120"/>
      <c r="F44" s="120"/>
      <c r="G44" s="120"/>
      <c r="H44" s="120"/>
      <c r="I44" s="109"/>
      <c r="J44" s="109"/>
      <c r="K44" s="109"/>
      <c r="L44" s="109"/>
      <c r="R44" s="110"/>
      <c r="S44" s="110" t="s">
        <v>60</v>
      </c>
      <c r="T44" s="162">
        <v>301</v>
      </c>
      <c r="U44" s="162">
        <v>294</v>
      </c>
      <c r="V44" s="170">
        <v>2.3809523809523725E-2</v>
      </c>
      <c r="W44" s="171"/>
      <c r="X44" s="171"/>
    </row>
    <row r="45" spans="2:24">
      <c r="B45" s="120"/>
      <c r="C45" s="120"/>
      <c r="D45" s="120"/>
      <c r="E45" s="120"/>
      <c r="F45" s="120"/>
      <c r="G45" s="120"/>
      <c r="H45" s="120"/>
      <c r="I45" s="109"/>
      <c r="J45" s="109"/>
      <c r="K45" s="109"/>
      <c r="L45" s="109"/>
      <c r="R45" s="112" t="s">
        <v>70</v>
      </c>
      <c r="S45" s="116"/>
      <c r="T45" s="172">
        <v>1104</v>
      </c>
      <c r="U45" s="172">
        <v>915</v>
      </c>
      <c r="V45" s="114">
        <v>0.20655737704918042</v>
      </c>
      <c r="W45" s="127">
        <v>5.2576435851033429E-2</v>
      </c>
      <c r="X45" s="127">
        <v>5.0799467021985345E-2</v>
      </c>
    </row>
    <row r="46" spans="2:24">
      <c r="B46" s="120"/>
      <c r="C46" s="120"/>
      <c r="D46" s="120"/>
      <c r="E46" s="120"/>
      <c r="F46" s="120"/>
      <c r="G46" s="120"/>
      <c r="H46" s="120"/>
      <c r="I46" s="109"/>
      <c r="J46" s="109"/>
      <c r="K46" s="109"/>
      <c r="L46" s="109"/>
      <c r="R46" s="112" t="s">
        <v>142</v>
      </c>
      <c r="S46" s="125"/>
      <c r="T46" s="172">
        <v>113</v>
      </c>
      <c r="U46" s="172">
        <v>123</v>
      </c>
      <c r="V46" s="114">
        <v>-8.1300813008130079E-2</v>
      </c>
      <c r="W46" s="127">
        <v>5.3814649014191831E-3</v>
      </c>
      <c r="X46" s="127">
        <v>6.8287808127914726E-3</v>
      </c>
    </row>
    <row r="47" spans="2:24">
      <c r="B47" s="120"/>
      <c r="C47" s="120"/>
      <c r="D47" s="120"/>
      <c r="E47" s="120"/>
      <c r="F47" s="120"/>
      <c r="G47" s="120"/>
      <c r="H47" s="120"/>
      <c r="I47" s="109"/>
      <c r="J47" s="109"/>
      <c r="K47" s="109"/>
      <c r="L47" s="109"/>
      <c r="R47" s="239" t="s">
        <v>61</v>
      </c>
      <c r="S47" s="240"/>
      <c r="T47" s="172">
        <v>20998</v>
      </c>
      <c r="U47" s="172">
        <v>18012</v>
      </c>
      <c r="V47" s="114">
        <v>0.16577836997557194</v>
      </c>
      <c r="W47" s="149">
        <v>1</v>
      </c>
      <c r="X47" s="149">
        <v>0.99999999999999989</v>
      </c>
    </row>
    <row r="48" spans="2:24">
      <c r="B48" s="120"/>
      <c r="C48" s="120"/>
      <c r="D48" s="120"/>
      <c r="E48" s="120"/>
      <c r="F48" s="120"/>
      <c r="G48" s="120"/>
      <c r="H48" s="120"/>
      <c r="I48" s="109"/>
      <c r="J48" s="109"/>
      <c r="K48" s="109"/>
      <c r="L48" s="109"/>
    </row>
    <row r="49" spans="2:24">
      <c r="B49" s="120"/>
      <c r="C49" s="120"/>
      <c r="D49" s="120"/>
      <c r="E49" s="120"/>
      <c r="F49" s="120"/>
      <c r="G49" s="120"/>
      <c r="H49" s="120"/>
      <c r="I49" s="109"/>
      <c r="J49" s="109"/>
      <c r="K49" s="109"/>
      <c r="L49" s="109"/>
    </row>
    <row r="50" spans="2:24">
      <c r="B50" s="120"/>
      <c r="C50" s="120"/>
      <c r="D50" s="120"/>
      <c r="E50" s="120"/>
      <c r="F50" s="120"/>
      <c r="G50" s="120"/>
      <c r="H50" s="120"/>
      <c r="I50" s="109"/>
      <c r="J50" s="109"/>
      <c r="K50" s="109"/>
      <c r="L50" s="109"/>
    </row>
    <row r="51" spans="2:24">
      <c r="B51" s="120"/>
      <c r="C51" s="120"/>
      <c r="D51" s="120"/>
      <c r="E51" s="120"/>
      <c r="F51" s="120"/>
      <c r="G51" s="120"/>
      <c r="H51" s="120"/>
      <c r="I51" s="109"/>
      <c r="J51" s="109"/>
      <c r="K51" s="109"/>
      <c r="L51" s="109"/>
    </row>
    <row r="52" spans="2:24">
      <c r="B52" s="120"/>
      <c r="C52" s="120"/>
      <c r="D52" s="120"/>
      <c r="E52" s="120"/>
      <c r="F52" s="120"/>
      <c r="G52" s="120"/>
      <c r="H52" s="120"/>
      <c r="I52" s="109"/>
      <c r="J52" s="109"/>
      <c r="K52" s="109"/>
      <c r="L52" s="109"/>
    </row>
    <row r="53" spans="2:24">
      <c r="B53" s="120"/>
      <c r="C53" s="120"/>
      <c r="D53" s="120"/>
      <c r="E53" s="120"/>
      <c r="F53" s="120"/>
      <c r="G53" s="120"/>
      <c r="H53" s="120"/>
      <c r="I53" s="109"/>
      <c r="J53" s="109"/>
      <c r="K53" s="109"/>
      <c r="L53" s="109"/>
    </row>
    <row r="54" spans="2:24">
      <c r="B54" s="120"/>
      <c r="C54" s="120"/>
      <c r="D54" s="120"/>
      <c r="E54" s="120"/>
      <c r="F54" s="120"/>
      <c r="G54" s="120"/>
      <c r="H54" s="120"/>
      <c r="I54" s="109"/>
      <c r="J54" s="109"/>
      <c r="K54" s="109"/>
      <c r="L54" s="109"/>
    </row>
    <row r="55" spans="2:24">
      <c r="B55" s="120"/>
      <c r="C55" s="120"/>
      <c r="D55" s="120"/>
      <c r="E55" s="120"/>
      <c r="F55" s="120"/>
      <c r="G55" s="120"/>
      <c r="H55" s="120"/>
      <c r="I55" s="109"/>
      <c r="J55" s="109"/>
      <c r="K55" s="109"/>
      <c r="L55" s="109"/>
    </row>
    <row r="56" spans="2:24">
      <c r="B56" s="120"/>
      <c r="C56" s="120"/>
      <c r="D56" s="120"/>
      <c r="E56" s="120"/>
      <c r="F56" s="120"/>
      <c r="G56" s="120"/>
      <c r="H56" s="120"/>
      <c r="I56" s="109"/>
      <c r="J56" s="109"/>
      <c r="K56" s="109"/>
      <c r="L56" s="109"/>
    </row>
    <row r="57" spans="2:24">
      <c r="B57" s="120"/>
      <c r="C57" s="120"/>
      <c r="D57" s="120"/>
      <c r="E57" s="120"/>
      <c r="F57" s="120"/>
      <c r="G57" s="120"/>
      <c r="H57" s="120"/>
      <c r="I57" s="109"/>
      <c r="J57" s="109"/>
      <c r="K57" s="109"/>
      <c r="L57" s="109"/>
    </row>
    <row r="58" spans="2:24">
      <c r="B58" s="120"/>
      <c r="C58" s="120"/>
      <c r="D58" s="120"/>
      <c r="E58" s="120"/>
      <c r="F58" s="120"/>
      <c r="G58" s="120"/>
      <c r="H58" s="120"/>
      <c r="I58" s="109"/>
      <c r="J58" s="109"/>
      <c r="K58" s="109"/>
      <c r="L58" s="109"/>
      <c r="R58" s="119"/>
      <c r="S58" s="119"/>
      <c r="T58" s="119"/>
      <c r="U58" s="119"/>
      <c r="V58" s="119"/>
      <c r="W58" s="119"/>
      <c r="X58" s="119"/>
    </row>
    <row r="59" spans="2:24">
      <c r="B59" s="120"/>
      <c r="C59" s="120"/>
      <c r="D59" s="120"/>
      <c r="E59" s="120"/>
      <c r="F59" s="120"/>
      <c r="G59" s="120"/>
      <c r="H59" s="120"/>
      <c r="I59" s="109"/>
      <c r="J59" s="109"/>
      <c r="K59" s="109"/>
      <c r="L59" s="109"/>
      <c r="R59" s="119"/>
      <c r="S59" s="119"/>
      <c r="T59" s="119"/>
      <c r="U59" s="119"/>
      <c r="V59" s="119"/>
      <c r="W59" s="119"/>
      <c r="X59" s="119"/>
    </row>
    <row r="60" spans="2:24">
      <c r="B60" s="120"/>
      <c r="C60" s="120"/>
      <c r="D60" s="120"/>
      <c r="E60" s="120"/>
      <c r="F60" s="120"/>
      <c r="G60" s="120"/>
      <c r="H60" s="120"/>
      <c r="I60" s="109"/>
      <c r="J60" s="109"/>
      <c r="K60" s="109"/>
      <c r="L60" s="109"/>
      <c r="R60" s="119"/>
      <c r="S60" s="119"/>
      <c r="T60" s="119"/>
      <c r="U60" s="119"/>
      <c r="V60" s="119"/>
      <c r="W60" s="119"/>
      <c r="X60" s="119"/>
    </row>
    <row r="61" spans="2:24" s="119" customFormat="1">
      <c r="B61" s="120"/>
      <c r="C61" s="120"/>
      <c r="D61" s="120"/>
      <c r="E61" s="120"/>
      <c r="F61" s="120"/>
      <c r="G61" s="120"/>
      <c r="H61" s="120"/>
      <c r="J61" s="109"/>
      <c r="K61" s="109"/>
      <c r="L61" s="109"/>
      <c r="M61" s="102"/>
      <c r="N61" s="102"/>
      <c r="O61" s="102"/>
      <c r="P61" s="102"/>
      <c r="Q61" s="102"/>
    </row>
    <row r="62" spans="2:24" s="119" customFormat="1" ht="12.75" customHeight="1">
      <c r="B62" s="120"/>
      <c r="C62" s="120"/>
      <c r="D62" s="120"/>
      <c r="E62" s="120"/>
      <c r="F62" s="120"/>
      <c r="G62" s="120"/>
      <c r="H62" s="120"/>
      <c r="J62" s="109"/>
      <c r="K62" s="109"/>
      <c r="L62" s="109"/>
      <c r="M62" s="102"/>
      <c r="N62" s="102"/>
      <c r="O62" s="102"/>
      <c r="P62" s="102"/>
    </row>
    <row r="63" spans="2:24" s="119" customFormat="1">
      <c r="B63" s="120"/>
      <c r="C63" s="120"/>
      <c r="D63" s="120"/>
      <c r="E63" s="120"/>
      <c r="F63" s="120"/>
      <c r="G63" s="120"/>
      <c r="H63" s="120"/>
    </row>
    <row r="64" spans="2:24" s="119" customFormat="1">
      <c r="B64" s="120"/>
      <c r="C64" s="120"/>
      <c r="D64" s="120"/>
      <c r="E64" s="120"/>
      <c r="F64" s="120"/>
      <c r="G64" s="120"/>
      <c r="H64" s="120"/>
    </row>
    <row r="65" spans="2:24" s="119" customFormat="1">
      <c r="B65" s="120"/>
      <c r="C65" s="120"/>
      <c r="D65" s="120"/>
      <c r="E65" s="120"/>
      <c r="F65" s="120"/>
      <c r="G65" s="120"/>
      <c r="H65" s="120"/>
    </row>
    <row r="66" spans="2:24" s="119" customFormat="1">
      <c r="B66" s="120"/>
      <c r="C66" s="120"/>
      <c r="D66" s="120"/>
      <c r="E66" s="120"/>
      <c r="F66" s="120"/>
      <c r="G66" s="120"/>
      <c r="H66" s="120"/>
    </row>
    <row r="67" spans="2:24" s="119" customFormat="1">
      <c r="B67" s="120"/>
      <c r="C67" s="120"/>
      <c r="D67" s="120"/>
      <c r="E67" s="120"/>
      <c r="F67" s="120"/>
      <c r="G67" s="120"/>
      <c r="H67" s="120"/>
    </row>
    <row r="68" spans="2:24" s="119" customFormat="1">
      <c r="B68" s="120"/>
      <c r="C68" s="120"/>
      <c r="D68" s="120"/>
      <c r="E68" s="120"/>
      <c r="F68" s="120"/>
      <c r="G68" s="120"/>
      <c r="H68" s="120"/>
      <c r="R68" s="102"/>
      <c r="S68" s="102"/>
      <c r="T68" s="102"/>
      <c r="U68" s="102"/>
      <c r="V68" s="102"/>
      <c r="W68" s="102"/>
      <c r="X68" s="102"/>
    </row>
    <row r="69" spans="2:24" s="119" customFormat="1">
      <c r="B69" s="120"/>
      <c r="C69" s="120"/>
      <c r="D69" s="120"/>
      <c r="E69" s="120"/>
      <c r="F69" s="120"/>
      <c r="G69" s="120"/>
      <c r="H69" s="120"/>
      <c r="R69" s="102"/>
      <c r="S69" s="102"/>
      <c r="T69" s="102"/>
      <c r="U69" s="102"/>
      <c r="V69" s="102"/>
      <c r="W69" s="102"/>
      <c r="X69" s="102"/>
    </row>
    <row r="70" spans="2:24" s="119" customFormat="1">
      <c r="B70" s="120"/>
      <c r="C70" s="120"/>
      <c r="D70" s="120"/>
      <c r="E70" s="120"/>
      <c r="F70" s="120"/>
      <c r="G70" s="120"/>
      <c r="H70" s="120"/>
      <c r="R70" s="102"/>
      <c r="S70" s="102"/>
      <c r="T70" s="102"/>
      <c r="U70" s="102"/>
      <c r="V70" s="102"/>
      <c r="W70" s="102"/>
      <c r="X70" s="102"/>
    </row>
    <row r="71" spans="2:24">
      <c r="B71" s="120"/>
      <c r="C71" s="120"/>
      <c r="D71" s="120"/>
      <c r="E71" s="120"/>
      <c r="F71" s="120"/>
      <c r="G71" s="120"/>
      <c r="H71" s="120"/>
      <c r="I71" s="109"/>
      <c r="J71" s="119"/>
      <c r="K71" s="119"/>
      <c r="L71" s="119"/>
      <c r="M71" s="119"/>
      <c r="N71" s="119"/>
      <c r="O71" s="119"/>
      <c r="P71" s="119"/>
      <c r="Q71" s="119"/>
    </row>
    <row r="72" spans="2:24">
      <c r="B72" s="120"/>
      <c r="C72" s="120"/>
      <c r="D72" s="120"/>
      <c r="E72" s="120"/>
      <c r="F72" s="120"/>
      <c r="G72" s="120"/>
      <c r="H72" s="120"/>
      <c r="I72" s="109"/>
      <c r="J72" s="119"/>
      <c r="K72" s="119"/>
      <c r="L72" s="119"/>
      <c r="M72" s="119"/>
      <c r="N72" s="119"/>
      <c r="O72" s="119"/>
      <c r="P72" s="119"/>
    </row>
    <row r="73" spans="2:24">
      <c r="B73" s="120"/>
      <c r="C73" s="120"/>
      <c r="D73" s="120"/>
      <c r="E73" s="120"/>
      <c r="F73" s="120"/>
      <c r="G73" s="120"/>
      <c r="H73" s="120"/>
      <c r="I73" s="109"/>
      <c r="J73" s="109"/>
      <c r="K73" s="109"/>
      <c r="L73" s="109"/>
    </row>
    <row r="74" spans="2:24">
      <c r="B74" s="120"/>
      <c r="C74" s="120"/>
      <c r="D74" s="120"/>
      <c r="E74" s="120"/>
      <c r="F74" s="120"/>
      <c r="G74" s="120"/>
      <c r="H74" s="120"/>
      <c r="I74" s="109"/>
      <c r="J74" s="109"/>
      <c r="K74" s="109"/>
      <c r="L74" s="109"/>
    </row>
    <row r="75" spans="2:24">
      <c r="B75" s="120"/>
      <c r="C75" s="120"/>
      <c r="D75" s="120"/>
      <c r="E75" s="120"/>
      <c r="F75" s="120"/>
      <c r="G75" s="120"/>
      <c r="H75" s="120"/>
      <c r="I75" s="109"/>
      <c r="J75" s="109"/>
      <c r="K75" s="109"/>
      <c r="L75" s="109"/>
    </row>
    <row r="76" spans="2:24">
      <c r="B76" s="120"/>
      <c r="C76" s="120"/>
      <c r="D76" s="120"/>
      <c r="E76" s="120"/>
      <c r="F76" s="120"/>
      <c r="G76" s="120"/>
      <c r="H76" s="120"/>
      <c r="I76" s="109"/>
      <c r="J76" s="109"/>
      <c r="K76" s="109"/>
      <c r="L76" s="109"/>
    </row>
    <row r="77" spans="2:24">
      <c r="B77" s="120"/>
      <c r="C77" s="120"/>
      <c r="D77" s="120"/>
      <c r="E77" s="120"/>
      <c r="F77" s="120"/>
      <c r="G77" s="120"/>
      <c r="H77" s="120"/>
      <c r="I77" s="109"/>
      <c r="J77" s="109"/>
      <c r="K77" s="109"/>
      <c r="L77" s="109"/>
    </row>
    <row r="78" spans="2:24">
      <c r="B78" s="120"/>
      <c r="C78" s="120"/>
      <c r="D78" s="120"/>
      <c r="E78" s="120"/>
      <c r="F78" s="120"/>
      <c r="G78" s="120"/>
      <c r="H78" s="120"/>
      <c r="I78" s="109"/>
      <c r="J78" s="109"/>
      <c r="K78" s="109"/>
      <c r="L78" s="109"/>
    </row>
    <row r="79" spans="2:24">
      <c r="B79" s="120"/>
      <c r="C79" s="120"/>
      <c r="D79" s="120"/>
      <c r="E79" s="120"/>
      <c r="F79" s="120"/>
      <c r="G79" s="120"/>
      <c r="H79" s="120"/>
      <c r="I79" s="109"/>
      <c r="J79" s="109"/>
      <c r="K79" s="109"/>
      <c r="L79" s="109"/>
    </row>
    <row r="80" spans="2:24">
      <c r="B80" s="120"/>
      <c r="C80" s="120"/>
      <c r="D80" s="120"/>
      <c r="E80" s="120"/>
      <c r="F80" s="120"/>
      <c r="G80" s="120"/>
      <c r="H80" s="120"/>
      <c r="I80" s="109"/>
      <c r="J80" s="109"/>
      <c r="K80" s="109"/>
      <c r="L80" s="109"/>
    </row>
    <row r="81" spans="2:12">
      <c r="B81" s="120"/>
      <c r="C81" s="120"/>
      <c r="D81" s="120"/>
      <c r="E81" s="120"/>
      <c r="F81" s="120"/>
      <c r="G81" s="120"/>
      <c r="H81" s="120"/>
      <c r="I81" s="109"/>
      <c r="J81" s="109"/>
      <c r="K81" s="109"/>
      <c r="L81" s="109"/>
    </row>
    <row r="82" spans="2:12">
      <c r="B82" s="120"/>
      <c r="C82" s="120"/>
      <c r="D82" s="120"/>
      <c r="E82" s="120"/>
      <c r="F82" s="120"/>
      <c r="G82" s="120"/>
      <c r="H82" s="120"/>
      <c r="I82" s="109"/>
      <c r="J82" s="109"/>
      <c r="K82" s="109"/>
      <c r="L82" s="109"/>
    </row>
    <row r="83" spans="2:12">
      <c r="B83" s="120"/>
      <c r="C83" s="120"/>
      <c r="D83" s="120"/>
      <c r="E83" s="120"/>
      <c r="F83" s="120"/>
      <c r="G83" s="120"/>
      <c r="H83" s="120"/>
      <c r="I83" s="109"/>
      <c r="J83" s="109"/>
      <c r="K83" s="109"/>
      <c r="L83" s="109"/>
    </row>
    <row r="84" spans="2:12">
      <c r="B84" s="120"/>
      <c r="C84" s="120"/>
      <c r="D84" s="120"/>
      <c r="E84" s="120"/>
      <c r="F84" s="120"/>
      <c r="G84" s="120"/>
      <c r="H84" s="120"/>
      <c r="I84" s="109"/>
      <c r="J84" s="109"/>
      <c r="K84" s="109"/>
      <c r="L84" s="109"/>
    </row>
    <row r="85" spans="2:12">
      <c r="B85" s="120"/>
      <c r="C85" s="120"/>
      <c r="D85" s="120"/>
      <c r="E85" s="120"/>
      <c r="F85" s="120"/>
      <c r="G85" s="120"/>
      <c r="H85" s="120"/>
      <c r="I85" s="109"/>
      <c r="J85" s="109"/>
      <c r="K85" s="109"/>
      <c r="L85" s="109"/>
    </row>
    <row r="86" spans="2:12">
      <c r="B86" s="120"/>
      <c r="C86" s="120"/>
      <c r="D86" s="120"/>
      <c r="E86" s="120"/>
      <c r="F86" s="120"/>
      <c r="G86" s="120"/>
      <c r="H86" s="120"/>
      <c r="I86" s="109"/>
      <c r="J86" s="109"/>
      <c r="K86" s="109"/>
      <c r="L86" s="109"/>
    </row>
    <row r="87" spans="2:12">
      <c r="B87" s="120"/>
      <c r="C87" s="120"/>
      <c r="D87" s="120"/>
      <c r="E87" s="120"/>
      <c r="F87" s="120"/>
      <c r="G87" s="120"/>
      <c r="H87" s="120"/>
      <c r="I87" s="109"/>
      <c r="J87" s="109"/>
      <c r="K87" s="109"/>
      <c r="L87" s="109"/>
    </row>
    <row r="88" spans="2:12">
      <c r="B88" s="120"/>
      <c r="C88" s="120"/>
      <c r="D88" s="120"/>
      <c r="E88" s="120"/>
      <c r="F88" s="120"/>
      <c r="G88" s="120"/>
      <c r="H88" s="120"/>
      <c r="I88" s="109"/>
      <c r="J88" s="109"/>
      <c r="K88" s="109"/>
      <c r="L88" s="109"/>
    </row>
    <row r="89" spans="2:12">
      <c r="B89" s="120"/>
      <c r="C89" s="120"/>
      <c r="D89" s="120"/>
      <c r="E89" s="120"/>
      <c r="F89" s="120"/>
      <c r="G89" s="120"/>
      <c r="H89" s="120"/>
      <c r="I89" s="109"/>
      <c r="J89" s="109"/>
      <c r="K89" s="109"/>
      <c r="L89" s="109"/>
    </row>
    <row r="90" spans="2:12">
      <c r="B90" s="120"/>
      <c r="C90" s="120"/>
      <c r="D90" s="120"/>
      <c r="E90" s="120"/>
      <c r="F90" s="120"/>
      <c r="G90" s="120"/>
      <c r="H90" s="120"/>
      <c r="I90" s="109"/>
      <c r="J90" s="109"/>
      <c r="K90" s="109"/>
      <c r="L90" s="109"/>
    </row>
    <row r="91" spans="2:12">
      <c r="B91" s="120"/>
      <c r="C91" s="120"/>
      <c r="D91" s="120"/>
      <c r="E91" s="120"/>
      <c r="F91" s="120"/>
      <c r="G91" s="120"/>
      <c r="H91" s="120"/>
      <c r="I91" s="109"/>
      <c r="J91" s="109"/>
      <c r="K91" s="109"/>
      <c r="L91" s="109"/>
    </row>
    <row r="92" spans="2:12">
      <c r="B92" s="120"/>
      <c r="C92" s="120"/>
      <c r="D92" s="120"/>
      <c r="E92" s="120"/>
      <c r="F92" s="120"/>
      <c r="G92" s="120"/>
      <c r="H92" s="120"/>
      <c r="I92" s="109"/>
      <c r="J92" s="109"/>
      <c r="K92" s="109"/>
      <c r="L92" s="109"/>
    </row>
    <row r="93" spans="2:12">
      <c r="B93" s="120"/>
      <c r="C93" s="120"/>
      <c r="D93" s="120"/>
      <c r="E93" s="120"/>
      <c r="F93" s="120"/>
      <c r="G93" s="120"/>
      <c r="H93" s="120"/>
      <c r="I93" s="109"/>
      <c r="J93" s="109"/>
      <c r="K93" s="109"/>
      <c r="L93" s="109"/>
    </row>
    <row r="94" spans="2:12">
      <c r="B94" s="120"/>
      <c r="C94" s="120"/>
      <c r="D94" s="120"/>
      <c r="E94" s="120"/>
      <c r="F94" s="120"/>
      <c r="G94" s="120"/>
      <c r="H94" s="120"/>
      <c r="I94" s="109"/>
      <c r="J94" s="109"/>
      <c r="K94" s="109"/>
      <c r="L94" s="109"/>
    </row>
    <row r="95" spans="2:12">
      <c r="B95" s="120"/>
      <c r="C95" s="120"/>
      <c r="D95" s="120"/>
      <c r="E95" s="120"/>
      <c r="F95" s="120"/>
      <c r="G95" s="120"/>
      <c r="H95" s="120"/>
      <c r="I95" s="109"/>
      <c r="J95" s="109"/>
      <c r="K95" s="109"/>
      <c r="L95" s="109"/>
    </row>
    <row r="96" spans="2:12">
      <c r="B96" s="120"/>
      <c r="C96" s="120"/>
      <c r="D96" s="120"/>
      <c r="E96" s="120"/>
      <c r="F96" s="120"/>
      <c r="G96" s="120"/>
      <c r="H96" s="120"/>
      <c r="I96" s="109"/>
      <c r="J96" s="109"/>
      <c r="K96" s="109"/>
      <c r="L96" s="109"/>
    </row>
    <row r="97" spans="2:12">
      <c r="B97" s="120"/>
      <c r="C97" s="120"/>
      <c r="D97" s="120"/>
      <c r="E97" s="120"/>
      <c r="F97" s="120"/>
      <c r="G97" s="120"/>
      <c r="H97" s="120"/>
      <c r="I97" s="109"/>
      <c r="J97" s="109"/>
      <c r="K97" s="109"/>
      <c r="L97" s="109"/>
    </row>
    <row r="98" spans="2:12">
      <c r="B98" s="120"/>
      <c r="C98" s="120"/>
      <c r="D98" s="120"/>
      <c r="E98" s="120"/>
      <c r="F98" s="120"/>
      <c r="G98" s="120"/>
      <c r="H98" s="120"/>
      <c r="I98" s="109"/>
      <c r="J98" s="109"/>
      <c r="K98" s="109"/>
      <c r="L98" s="109"/>
    </row>
    <row r="99" spans="2:12">
      <c r="B99" s="120"/>
      <c r="C99" s="120"/>
      <c r="D99" s="120"/>
      <c r="E99" s="120"/>
      <c r="F99" s="120"/>
      <c r="G99" s="120"/>
      <c r="H99" s="120"/>
      <c r="I99" s="109"/>
      <c r="J99" s="109"/>
      <c r="K99" s="109"/>
      <c r="L99" s="109"/>
    </row>
    <row r="100" spans="2:12">
      <c r="B100" s="120"/>
      <c r="C100" s="120"/>
      <c r="D100" s="120"/>
      <c r="E100" s="120"/>
      <c r="F100" s="120"/>
      <c r="G100" s="120"/>
      <c r="H100" s="120"/>
      <c r="I100" s="109"/>
      <c r="J100" s="109"/>
      <c r="K100" s="109"/>
      <c r="L100" s="109"/>
    </row>
    <row r="101" spans="2:12">
      <c r="B101" s="120"/>
      <c r="C101" s="120"/>
      <c r="D101" s="120"/>
      <c r="E101" s="120"/>
      <c r="F101" s="120"/>
      <c r="G101" s="120"/>
      <c r="H101" s="120"/>
      <c r="I101" s="109"/>
      <c r="J101" s="109"/>
      <c r="K101" s="109"/>
      <c r="L101" s="109"/>
    </row>
    <row r="102" spans="2:12">
      <c r="B102" s="120"/>
      <c r="C102" s="120"/>
      <c r="D102" s="120"/>
      <c r="E102" s="120"/>
      <c r="F102" s="120"/>
      <c r="G102" s="120"/>
      <c r="H102" s="120"/>
      <c r="I102" s="109"/>
      <c r="J102" s="109"/>
      <c r="K102" s="109"/>
      <c r="L102" s="109"/>
    </row>
    <row r="103" spans="2:12">
      <c r="B103" s="120"/>
      <c r="C103" s="120"/>
      <c r="D103" s="120"/>
      <c r="E103" s="120"/>
      <c r="F103" s="120"/>
      <c r="G103" s="120"/>
      <c r="H103" s="120"/>
      <c r="I103" s="109"/>
      <c r="J103" s="109"/>
      <c r="K103" s="109"/>
      <c r="L103" s="109"/>
    </row>
    <row r="104" spans="2:12">
      <c r="B104" s="120"/>
      <c r="C104" s="120"/>
      <c r="D104" s="120"/>
      <c r="E104" s="120"/>
      <c r="F104" s="120"/>
      <c r="G104" s="120"/>
      <c r="H104" s="120"/>
      <c r="I104" s="109"/>
      <c r="J104" s="109"/>
      <c r="K104" s="109"/>
      <c r="L104" s="109"/>
    </row>
    <row r="105" spans="2:12">
      <c r="B105" s="118"/>
      <c r="C105" s="118"/>
      <c r="D105" s="109"/>
      <c r="E105" s="109"/>
      <c r="F105" s="109"/>
      <c r="G105" s="109"/>
      <c r="H105" s="118"/>
      <c r="I105" s="109"/>
      <c r="J105" s="109"/>
      <c r="K105" s="109"/>
      <c r="L105" s="109"/>
    </row>
    <row r="106" spans="2:12">
      <c r="B106" s="118"/>
      <c r="C106" s="118"/>
      <c r="D106" s="109"/>
      <c r="E106" s="109"/>
      <c r="F106" s="109"/>
      <c r="G106" s="109"/>
      <c r="H106" s="118"/>
      <c r="I106" s="109"/>
      <c r="J106" s="109"/>
      <c r="K106" s="109"/>
      <c r="L106" s="109"/>
    </row>
    <row r="107" spans="2:12">
      <c r="B107" s="118"/>
      <c r="C107" s="118"/>
      <c r="D107" s="109"/>
      <c r="E107" s="109"/>
      <c r="F107" s="109"/>
      <c r="G107" s="109"/>
      <c r="H107" s="118"/>
      <c r="I107" s="109"/>
      <c r="J107" s="109"/>
      <c r="K107" s="109"/>
      <c r="L107" s="109"/>
    </row>
    <row r="108" spans="2:12">
      <c r="B108" s="118"/>
      <c r="C108" s="118"/>
      <c r="D108" s="109"/>
      <c r="E108" s="109"/>
      <c r="F108" s="109"/>
      <c r="G108" s="109"/>
      <c r="H108" s="118"/>
      <c r="I108" s="109"/>
      <c r="J108" s="109"/>
      <c r="K108" s="109"/>
      <c r="L108" s="109"/>
    </row>
    <row r="109" spans="2:12">
      <c r="B109" s="118"/>
      <c r="C109" s="118"/>
      <c r="D109" s="109"/>
      <c r="E109" s="109"/>
      <c r="F109" s="109"/>
      <c r="G109" s="109"/>
      <c r="H109" s="118"/>
      <c r="I109" s="109"/>
      <c r="J109" s="109"/>
      <c r="K109" s="109"/>
      <c r="L109" s="109"/>
    </row>
    <row r="110" spans="2:12">
      <c r="B110" s="118"/>
      <c r="C110" s="118"/>
      <c r="D110" s="109"/>
      <c r="E110" s="109"/>
      <c r="F110" s="109"/>
      <c r="G110" s="109"/>
      <c r="H110" s="118"/>
      <c r="I110" s="109"/>
      <c r="J110" s="109"/>
      <c r="K110" s="109"/>
      <c r="L110" s="109"/>
    </row>
    <row r="111" spans="2:12">
      <c r="B111" s="118"/>
      <c r="C111" s="118"/>
      <c r="D111" s="109"/>
      <c r="E111" s="109"/>
      <c r="F111" s="109"/>
      <c r="G111" s="109"/>
      <c r="H111" s="118"/>
      <c r="I111" s="109"/>
      <c r="J111" s="109"/>
      <c r="K111" s="109"/>
      <c r="L111" s="109"/>
    </row>
    <row r="112" spans="2:12">
      <c r="B112" s="118"/>
      <c r="C112" s="118"/>
      <c r="D112" s="109"/>
      <c r="E112" s="109"/>
      <c r="F112" s="109"/>
      <c r="G112" s="109"/>
      <c r="H112" s="118"/>
      <c r="I112" s="109"/>
      <c r="J112" s="109"/>
      <c r="K112" s="109"/>
      <c r="L112" s="109"/>
    </row>
    <row r="113" spans="2:12">
      <c r="B113" s="118"/>
      <c r="C113" s="118"/>
      <c r="D113" s="109"/>
      <c r="E113" s="109"/>
      <c r="F113" s="109"/>
      <c r="G113" s="109"/>
      <c r="H113" s="118"/>
      <c r="I113" s="109"/>
      <c r="J113" s="109"/>
      <c r="K113" s="109"/>
      <c r="L113" s="109"/>
    </row>
    <row r="114" spans="2:12">
      <c r="B114" s="118"/>
      <c r="C114" s="118"/>
      <c r="D114" s="109"/>
      <c r="E114" s="109"/>
      <c r="F114" s="109"/>
      <c r="G114" s="109"/>
      <c r="H114" s="118"/>
      <c r="I114" s="109"/>
      <c r="J114" s="109"/>
      <c r="K114" s="109"/>
      <c r="L114" s="109"/>
    </row>
    <row r="115" spans="2:12">
      <c r="B115" s="118"/>
      <c r="C115" s="118"/>
      <c r="D115" s="109"/>
      <c r="E115" s="109"/>
      <c r="F115" s="109"/>
      <c r="G115" s="109"/>
      <c r="H115" s="118"/>
      <c r="I115" s="109"/>
      <c r="J115" s="109"/>
      <c r="K115" s="109"/>
      <c r="L115" s="109"/>
    </row>
    <row r="116" spans="2:12">
      <c r="B116" s="118"/>
      <c r="C116" s="118"/>
      <c r="D116" s="109"/>
      <c r="E116" s="109"/>
      <c r="F116" s="109"/>
      <c r="G116" s="109"/>
      <c r="H116" s="118"/>
      <c r="I116" s="109"/>
      <c r="J116" s="109"/>
      <c r="K116" s="109"/>
      <c r="L116" s="109"/>
    </row>
    <row r="117" spans="2:12">
      <c r="B117" s="118"/>
      <c r="C117" s="118"/>
      <c r="D117" s="109"/>
      <c r="E117" s="109"/>
      <c r="F117" s="109"/>
      <c r="G117" s="109"/>
      <c r="H117" s="118"/>
      <c r="I117" s="109"/>
      <c r="J117" s="109"/>
      <c r="K117" s="109"/>
      <c r="L117" s="109"/>
    </row>
    <row r="118" spans="2:12">
      <c r="B118" s="118"/>
      <c r="C118" s="118"/>
      <c r="D118" s="109"/>
      <c r="E118" s="109"/>
      <c r="F118" s="109"/>
      <c r="G118" s="109"/>
      <c r="H118" s="118"/>
      <c r="I118" s="109"/>
      <c r="J118" s="109"/>
      <c r="K118" s="109"/>
      <c r="L118" s="109"/>
    </row>
    <row r="119" spans="2:12">
      <c r="B119" s="118"/>
      <c r="C119" s="118"/>
      <c r="D119" s="109"/>
      <c r="E119" s="109"/>
      <c r="F119" s="109"/>
      <c r="G119" s="109"/>
      <c r="H119" s="118"/>
      <c r="I119" s="109"/>
      <c r="J119" s="109"/>
      <c r="K119" s="109"/>
      <c r="L119" s="109"/>
    </row>
    <row r="120" spans="2:12">
      <c r="B120" s="118"/>
      <c r="C120" s="118"/>
      <c r="D120" s="109"/>
      <c r="E120" s="109"/>
      <c r="F120" s="109"/>
      <c r="G120" s="109"/>
      <c r="H120" s="118"/>
      <c r="I120" s="109"/>
      <c r="J120" s="109"/>
      <c r="K120" s="109"/>
      <c r="L120" s="109"/>
    </row>
    <row r="121" spans="2:12">
      <c r="B121" s="118"/>
      <c r="C121" s="118"/>
      <c r="D121" s="109"/>
      <c r="E121" s="109"/>
      <c r="F121" s="109"/>
      <c r="G121" s="109"/>
      <c r="H121" s="118"/>
      <c r="I121" s="109"/>
      <c r="J121" s="109"/>
      <c r="K121" s="109"/>
      <c r="L121" s="109"/>
    </row>
    <row r="122" spans="2:12">
      <c r="B122" s="118"/>
      <c r="C122" s="118"/>
      <c r="D122" s="109"/>
      <c r="E122" s="109"/>
      <c r="F122" s="109"/>
      <c r="G122" s="109"/>
      <c r="H122" s="118"/>
      <c r="I122" s="109"/>
      <c r="J122" s="109"/>
      <c r="K122" s="109"/>
      <c r="L122" s="109"/>
    </row>
    <row r="123" spans="2:12">
      <c r="B123" s="118"/>
      <c r="C123" s="118"/>
      <c r="D123" s="109"/>
      <c r="E123" s="109"/>
      <c r="F123" s="109"/>
      <c r="G123" s="109"/>
      <c r="H123" s="118"/>
      <c r="I123" s="109"/>
      <c r="J123" s="109"/>
      <c r="K123" s="109"/>
      <c r="L123" s="109"/>
    </row>
    <row r="124" spans="2:12">
      <c r="B124" s="118"/>
      <c r="C124" s="118"/>
      <c r="D124" s="109"/>
      <c r="E124" s="109"/>
      <c r="F124" s="109"/>
      <c r="G124" s="109"/>
      <c r="H124" s="118"/>
      <c r="I124" s="109"/>
      <c r="J124" s="109"/>
      <c r="K124" s="109"/>
      <c r="L124" s="109"/>
    </row>
    <row r="125" spans="2:12">
      <c r="B125" s="118"/>
      <c r="C125" s="118"/>
      <c r="D125" s="109"/>
      <c r="E125" s="109"/>
      <c r="F125" s="109"/>
      <c r="G125" s="109"/>
      <c r="H125" s="118"/>
      <c r="I125" s="109"/>
      <c r="J125" s="109"/>
      <c r="K125" s="109"/>
      <c r="L125" s="109"/>
    </row>
    <row r="126" spans="2:12">
      <c r="B126" s="118"/>
      <c r="C126" s="118"/>
      <c r="D126" s="109"/>
      <c r="E126" s="109"/>
      <c r="F126" s="109"/>
      <c r="G126" s="109"/>
      <c r="H126" s="118"/>
      <c r="I126" s="109"/>
      <c r="J126" s="109"/>
      <c r="K126" s="109"/>
      <c r="L126" s="109"/>
    </row>
    <row r="127" spans="2:12">
      <c r="B127" s="118"/>
      <c r="C127" s="118"/>
      <c r="D127" s="109"/>
      <c r="E127" s="109"/>
      <c r="F127" s="109"/>
      <c r="G127" s="109"/>
      <c r="H127" s="118"/>
      <c r="I127" s="109"/>
      <c r="J127" s="109"/>
      <c r="K127" s="109"/>
      <c r="L127" s="109"/>
    </row>
    <row r="128" spans="2:12">
      <c r="B128" s="118"/>
      <c r="C128" s="126"/>
      <c r="D128" s="109"/>
      <c r="E128" s="109"/>
      <c r="F128" s="109"/>
      <c r="G128" s="109"/>
      <c r="H128" s="118"/>
      <c r="I128" s="109"/>
      <c r="J128" s="109"/>
      <c r="K128" s="109"/>
      <c r="L128" s="109"/>
    </row>
    <row r="129" spans="2:12">
      <c r="B129" s="118"/>
      <c r="C129" s="118"/>
      <c r="D129" s="109"/>
      <c r="E129" s="109"/>
      <c r="F129" s="109"/>
      <c r="G129" s="109"/>
      <c r="H129" s="118"/>
      <c r="I129" s="109"/>
      <c r="J129" s="109"/>
      <c r="K129" s="109"/>
      <c r="L129" s="109"/>
    </row>
    <row r="130" spans="2:12">
      <c r="B130" s="118"/>
      <c r="C130" s="118"/>
      <c r="D130" s="109"/>
      <c r="E130" s="109"/>
      <c r="F130" s="109"/>
      <c r="G130" s="109"/>
      <c r="H130" s="118"/>
      <c r="I130" s="109"/>
      <c r="J130" s="109"/>
      <c r="K130" s="109"/>
      <c r="L130" s="109"/>
    </row>
    <row r="131" spans="2:12">
      <c r="B131" s="118"/>
      <c r="C131" s="118"/>
      <c r="D131" s="109"/>
      <c r="E131" s="109"/>
      <c r="F131" s="109"/>
      <c r="G131" s="109"/>
      <c r="H131" s="118"/>
      <c r="I131" s="109"/>
      <c r="J131" s="109"/>
      <c r="K131" s="109"/>
      <c r="L131" s="109"/>
    </row>
    <row r="132" spans="2:12">
      <c r="B132" s="118"/>
      <c r="C132" s="118"/>
      <c r="D132" s="109"/>
      <c r="E132" s="109"/>
      <c r="F132" s="109"/>
      <c r="G132" s="109"/>
      <c r="H132" s="118"/>
      <c r="I132" s="109"/>
      <c r="J132" s="109"/>
      <c r="K132" s="109"/>
      <c r="L132" s="109"/>
    </row>
    <row r="133" spans="2:12">
      <c r="B133" s="118"/>
      <c r="C133" s="118"/>
      <c r="D133" s="109"/>
      <c r="E133" s="109"/>
      <c r="F133" s="109"/>
      <c r="G133" s="109"/>
      <c r="H133" s="118"/>
      <c r="I133" s="109"/>
      <c r="J133" s="109"/>
      <c r="K133" s="109"/>
      <c r="L133" s="109"/>
    </row>
    <row r="134" spans="2:12">
      <c r="B134" s="118"/>
      <c r="C134" s="118"/>
      <c r="D134" s="109"/>
      <c r="E134" s="109"/>
      <c r="F134" s="109"/>
      <c r="G134" s="109"/>
      <c r="H134" s="118"/>
      <c r="I134" s="109"/>
      <c r="J134" s="109"/>
      <c r="K134" s="109"/>
      <c r="L134" s="109"/>
    </row>
    <row r="135" spans="2:12">
      <c r="B135" s="118"/>
      <c r="C135" s="118"/>
      <c r="D135" s="109"/>
      <c r="E135" s="109"/>
      <c r="F135" s="109"/>
      <c r="G135" s="109"/>
      <c r="H135" s="118"/>
      <c r="I135" s="109"/>
      <c r="J135" s="109"/>
      <c r="K135" s="109"/>
      <c r="L135" s="109"/>
    </row>
    <row r="136" spans="2:12">
      <c r="B136" s="118"/>
      <c r="C136" s="118"/>
      <c r="D136" s="109"/>
      <c r="E136" s="109"/>
      <c r="F136" s="109"/>
      <c r="G136" s="109"/>
      <c r="H136" s="118"/>
      <c r="I136" s="109"/>
      <c r="J136" s="109"/>
      <c r="K136" s="109"/>
      <c r="L136" s="109"/>
    </row>
    <row r="137" spans="2:12">
      <c r="B137" s="118"/>
      <c r="C137" s="118"/>
      <c r="D137" s="109"/>
      <c r="E137" s="109"/>
      <c r="F137" s="109"/>
      <c r="G137" s="109"/>
      <c r="H137" s="118"/>
      <c r="I137" s="109"/>
      <c r="J137" s="109"/>
      <c r="K137" s="109"/>
      <c r="L137" s="109"/>
    </row>
    <row r="138" spans="2:12">
      <c r="B138" s="118"/>
      <c r="C138" s="118"/>
      <c r="D138" s="109"/>
      <c r="E138" s="109"/>
      <c r="F138" s="109"/>
      <c r="G138" s="109"/>
      <c r="H138" s="118"/>
      <c r="I138" s="109"/>
      <c r="J138" s="109"/>
      <c r="K138" s="109"/>
      <c r="L138" s="109"/>
    </row>
    <row r="139" spans="2:12">
      <c r="B139" s="118"/>
      <c r="C139" s="118"/>
      <c r="D139" s="109"/>
      <c r="E139" s="109"/>
      <c r="F139" s="109"/>
      <c r="G139" s="109"/>
      <c r="H139" s="118"/>
      <c r="I139" s="109"/>
      <c r="J139" s="109"/>
      <c r="K139" s="109"/>
      <c r="L139" s="109"/>
    </row>
    <row r="140" spans="2:12">
      <c r="B140" s="118"/>
      <c r="C140" s="126"/>
      <c r="D140" s="109"/>
      <c r="E140" s="109"/>
      <c r="F140" s="109"/>
      <c r="G140" s="109"/>
      <c r="H140" s="118"/>
      <c r="I140" s="109"/>
      <c r="J140" s="109"/>
      <c r="K140" s="109"/>
      <c r="L140" s="109"/>
    </row>
    <row r="141" spans="2:12">
      <c r="B141" s="118"/>
      <c r="C141" s="118"/>
      <c r="D141" s="109"/>
      <c r="E141" s="109"/>
      <c r="F141" s="109"/>
      <c r="G141" s="109"/>
      <c r="H141" s="118"/>
      <c r="I141" s="109"/>
      <c r="J141" s="109"/>
      <c r="K141" s="109"/>
      <c r="L141" s="109"/>
    </row>
    <row r="142" spans="2:12">
      <c r="B142" s="118"/>
      <c r="C142" s="118"/>
      <c r="D142" s="109"/>
      <c r="E142" s="109"/>
      <c r="F142" s="109"/>
      <c r="G142" s="109"/>
      <c r="H142" s="118"/>
      <c r="I142" s="109"/>
      <c r="J142" s="109"/>
      <c r="K142" s="109"/>
      <c r="L142" s="109"/>
    </row>
    <row r="143" spans="2:12">
      <c r="B143" s="118"/>
      <c r="C143" s="126"/>
      <c r="D143" s="109"/>
      <c r="E143" s="109"/>
      <c r="F143" s="109"/>
      <c r="G143" s="109"/>
      <c r="H143" s="118"/>
      <c r="I143" s="109"/>
      <c r="J143" s="109"/>
      <c r="K143" s="109"/>
      <c r="L143" s="109"/>
    </row>
    <row r="144" spans="2:12">
      <c r="B144" s="118"/>
      <c r="C144" s="126"/>
      <c r="D144" s="109"/>
      <c r="E144" s="109"/>
      <c r="F144" s="109"/>
      <c r="G144" s="109"/>
      <c r="H144" s="118"/>
      <c r="I144" s="109"/>
      <c r="J144" s="109"/>
      <c r="K144" s="109"/>
      <c r="L144" s="109"/>
    </row>
    <row r="145" spans="2:12">
      <c r="B145" s="118"/>
      <c r="C145" s="118"/>
      <c r="D145" s="109"/>
      <c r="E145" s="109"/>
      <c r="F145" s="109"/>
      <c r="G145" s="109"/>
      <c r="H145" s="118"/>
      <c r="I145" s="109"/>
      <c r="J145" s="109"/>
      <c r="K145" s="109"/>
      <c r="L145" s="109"/>
    </row>
    <row r="146" spans="2:12">
      <c r="B146" s="118"/>
      <c r="C146" s="118"/>
      <c r="D146" s="109"/>
      <c r="E146" s="109"/>
      <c r="F146" s="109"/>
      <c r="G146" s="109"/>
      <c r="H146" s="118"/>
      <c r="I146" s="109"/>
      <c r="J146" s="109"/>
      <c r="K146" s="109"/>
      <c r="L146" s="109"/>
    </row>
    <row r="147" spans="2:12">
      <c r="B147" s="118"/>
      <c r="C147" s="126"/>
      <c r="D147" s="109"/>
      <c r="E147" s="109"/>
      <c r="F147" s="109"/>
      <c r="G147" s="109"/>
      <c r="H147" s="118"/>
      <c r="I147" s="109"/>
      <c r="J147" s="109"/>
      <c r="K147" s="109"/>
      <c r="L147" s="109"/>
    </row>
    <row r="148" spans="2:12">
      <c r="B148" s="118"/>
      <c r="C148" s="118"/>
      <c r="D148" s="109"/>
      <c r="E148" s="109"/>
      <c r="F148" s="109"/>
      <c r="G148" s="109"/>
      <c r="H148" s="118"/>
      <c r="I148" s="109"/>
      <c r="J148" s="109"/>
      <c r="K148" s="109"/>
      <c r="L148" s="109"/>
    </row>
    <row r="149" spans="2:12">
      <c r="B149" s="118"/>
      <c r="C149" s="118"/>
      <c r="D149" s="109"/>
      <c r="E149" s="109"/>
      <c r="F149" s="109"/>
      <c r="G149" s="109"/>
      <c r="H149" s="118"/>
      <c r="I149" s="109"/>
      <c r="J149" s="109"/>
      <c r="K149" s="109"/>
      <c r="L149" s="109"/>
    </row>
    <row r="150" spans="2:12">
      <c r="B150" s="118"/>
      <c r="C150" s="118"/>
      <c r="D150" s="109"/>
      <c r="E150" s="109"/>
      <c r="F150" s="109"/>
      <c r="G150" s="109"/>
      <c r="H150" s="118"/>
      <c r="I150" s="109"/>
      <c r="J150" s="109"/>
      <c r="K150" s="109"/>
      <c r="L150" s="109"/>
    </row>
    <row r="151" spans="2:12">
      <c r="B151" s="118"/>
      <c r="C151" s="118"/>
      <c r="D151" s="109"/>
      <c r="E151" s="109"/>
      <c r="F151" s="109"/>
      <c r="G151" s="109"/>
      <c r="H151" s="118"/>
      <c r="I151" s="109"/>
      <c r="J151" s="109"/>
      <c r="K151" s="109"/>
      <c r="L151" s="109"/>
    </row>
    <row r="152" spans="2:12">
      <c r="B152" s="118"/>
      <c r="C152" s="118"/>
      <c r="D152" s="109"/>
      <c r="E152" s="109"/>
      <c r="F152" s="109"/>
      <c r="G152" s="109"/>
      <c r="H152" s="118"/>
      <c r="I152" s="109"/>
      <c r="J152" s="109"/>
      <c r="K152" s="109"/>
      <c r="L152" s="109"/>
    </row>
    <row r="153" spans="2:12">
      <c r="B153" s="118"/>
      <c r="C153" s="118"/>
      <c r="D153" s="109"/>
      <c r="E153" s="109"/>
      <c r="F153" s="109"/>
      <c r="G153" s="109"/>
      <c r="H153" s="118"/>
      <c r="I153" s="109"/>
      <c r="J153" s="109"/>
      <c r="K153" s="109"/>
      <c r="L153" s="109"/>
    </row>
    <row r="154" spans="2:12">
      <c r="B154" s="118"/>
      <c r="C154" s="118"/>
      <c r="D154" s="109"/>
      <c r="E154" s="109"/>
      <c r="F154" s="109"/>
      <c r="G154" s="109"/>
      <c r="H154" s="118"/>
      <c r="I154" s="118"/>
      <c r="J154" s="109"/>
      <c r="K154" s="109"/>
      <c r="L154" s="109"/>
    </row>
    <row r="155" spans="2:12">
      <c r="B155" s="118"/>
      <c r="C155" s="118"/>
      <c r="D155" s="109"/>
      <c r="E155" s="109"/>
      <c r="F155" s="109"/>
      <c r="G155" s="109"/>
      <c r="H155" s="118"/>
      <c r="I155" s="118"/>
      <c r="J155" s="109"/>
      <c r="K155" s="109"/>
      <c r="L155" s="109"/>
    </row>
    <row r="156" spans="2:12">
      <c r="B156" s="118"/>
      <c r="C156" s="118"/>
      <c r="D156" s="109"/>
      <c r="E156" s="109"/>
      <c r="F156" s="109"/>
      <c r="G156" s="109"/>
      <c r="H156" s="118"/>
      <c r="I156" s="118"/>
      <c r="J156" s="118"/>
      <c r="K156" s="118"/>
      <c r="L156" s="118"/>
    </row>
    <row r="157" spans="2:12">
      <c r="B157" s="118"/>
      <c r="C157" s="118"/>
      <c r="D157" s="109"/>
      <c r="E157" s="109"/>
      <c r="F157" s="109"/>
      <c r="G157" s="109"/>
      <c r="H157" s="118"/>
      <c r="I157" s="118"/>
      <c r="J157" s="118"/>
      <c r="K157" s="118"/>
      <c r="L157" s="118"/>
    </row>
    <row r="158" spans="2:12">
      <c r="B158" s="118"/>
      <c r="C158" s="118"/>
      <c r="D158" s="109"/>
      <c r="E158" s="109"/>
      <c r="F158" s="109"/>
      <c r="G158" s="109"/>
      <c r="H158" s="118"/>
      <c r="I158" s="118"/>
      <c r="J158" s="118"/>
      <c r="K158" s="118"/>
      <c r="L158" s="118"/>
    </row>
    <row r="159" spans="2:12">
      <c r="B159" s="118"/>
      <c r="C159" s="118"/>
      <c r="D159" s="109"/>
      <c r="E159" s="109"/>
      <c r="F159" s="109"/>
      <c r="G159" s="109"/>
      <c r="H159" s="118"/>
      <c r="I159" s="118"/>
      <c r="J159" s="118"/>
      <c r="K159" s="118"/>
      <c r="L159" s="118"/>
    </row>
    <row r="160" spans="2:12">
      <c r="B160" s="118"/>
      <c r="C160" s="118"/>
      <c r="D160" s="109"/>
      <c r="E160" s="109"/>
      <c r="F160" s="109"/>
      <c r="G160" s="109"/>
      <c r="H160" s="118"/>
      <c r="I160" s="118"/>
      <c r="J160" s="118"/>
      <c r="K160" s="118"/>
      <c r="L160" s="118"/>
    </row>
    <row r="161" spans="2:12">
      <c r="B161" s="118"/>
      <c r="C161" s="118"/>
      <c r="D161" s="109"/>
      <c r="E161" s="109"/>
      <c r="F161" s="109"/>
      <c r="G161" s="109"/>
      <c r="H161" s="118"/>
      <c r="I161" s="118"/>
      <c r="J161" s="118"/>
      <c r="K161" s="118"/>
      <c r="L161" s="118"/>
    </row>
    <row r="162" spans="2:12">
      <c r="B162" s="118"/>
      <c r="C162" s="118"/>
      <c r="D162" s="109"/>
      <c r="E162" s="109"/>
      <c r="F162" s="109"/>
      <c r="G162" s="109"/>
      <c r="H162" s="118"/>
      <c r="I162" s="118"/>
      <c r="J162" s="118"/>
      <c r="K162" s="118"/>
      <c r="L162" s="118"/>
    </row>
    <row r="163" spans="2:12">
      <c r="B163" s="118"/>
      <c r="C163" s="118"/>
      <c r="D163" s="109"/>
      <c r="E163" s="109"/>
      <c r="F163" s="109"/>
      <c r="G163" s="109"/>
      <c r="H163" s="118"/>
      <c r="I163" s="118"/>
      <c r="J163" s="118"/>
      <c r="K163" s="118"/>
      <c r="L163" s="118"/>
    </row>
    <row r="164" spans="2:12">
      <c r="B164" s="118"/>
      <c r="C164" s="118"/>
      <c r="D164" s="109"/>
      <c r="E164" s="109"/>
      <c r="F164" s="109"/>
      <c r="G164" s="109"/>
      <c r="H164" s="118"/>
      <c r="I164" s="118"/>
      <c r="J164" s="118"/>
      <c r="K164" s="118"/>
      <c r="L164" s="118"/>
    </row>
    <row r="165" spans="2:12">
      <c r="B165" s="118"/>
      <c r="C165" s="118"/>
      <c r="D165" s="109"/>
      <c r="E165" s="109"/>
      <c r="F165" s="109"/>
      <c r="G165" s="109"/>
      <c r="H165" s="118"/>
      <c r="I165" s="118"/>
      <c r="J165" s="118"/>
      <c r="K165" s="118"/>
      <c r="L165" s="118"/>
    </row>
    <row r="166" spans="2:12">
      <c r="B166" s="118"/>
      <c r="C166" s="118"/>
      <c r="D166" s="109"/>
      <c r="E166" s="109"/>
      <c r="F166" s="109"/>
      <c r="G166" s="109"/>
      <c r="H166" s="118"/>
      <c r="I166" s="118"/>
      <c r="J166" s="118"/>
      <c r="K166" s="118"/>
      <c r="L166" s="118"/>
    </row>
    <row r="167" spans="2:12">
      <c r="B167" s="118"/>
      <c r="C167" s="118"/>
      <c r="D167" s="118"/>
      <c r="E167" s="118"/>
      <c r="F167" s="118"/>
      <c r="G167" s="118"/>
      <c r="H167" s="118"/>
      <c r="I167" s="118"/>
      <c r="J167" s="118"/>
      <c r="K167" s="118"/>
      <c r="L167" s="118"/>
    </row>
    <row r="168" spans="2:12">
      <c r="B168" s="118"/>
      <c r="C168" s="118"/>
      <c r="D168" s="118"/>
      <c r="E168" s="118"/>
      <c r="F168" s="118"/>
      <c r="G168" s="118"/>
      <c r="H168" s="118"/>
      <c r="I168" s="118"/>
      <c r="J168" s="118"/>
      <c r="K168" s="118"/>
      <c r="L168" s="118"/>
    </row>
    <row r="169" spans="2:12">
      <c r="B169" s="118"/>
      <c r="C169" s="118"/>
      <c r="D169" s="118"/>
      <c r="E169" s="118"/>
      <c r="F169" s="118"/>
      <c r="G169" s="118"/>
      <c r="H169" s="118"/>
      <c r="I169" s="118"/>
      <c r="J169" s="118"/>
      <c r="K169" s="118"/>
      <c r="L169" s="118"/>
    </row>
    <row r="170" spans="2:12">
      <c r="B170" s="118"/>
      <c r="C170" s="118"/>
      <c r="D170" s="118"/>
      <c r="E170" s="118"/>
      <c r="F170" s="118"/>
      <c r="G170" s="118"/>
      <c r="H170" s="118"/>
      <c r="I170" s="118"/>
      <c r="J170" s="118"/>
      <c r="K170" s="118"/>
      <c r="L170" s="118"/>
    </row>
    <row r="171" spans="2:12">
      <c r="B171" s="118"/>
      <c r="C171" s="118"/>
      <c r="D171" s="118"/>
      <c r="E171" s="118"/>
      <c r="F171" s="118"/>
      <c r="G171" s="118"/>
      <c r="H171" s="118"/>
      <c r="I171" s="118"/>
      <c r="J171" s="118"/>
      <c r="K171" s="118"/>
      <c r="L171" s="118"/>
    </row>
    <row r="172" spans="2:12">
      <c r="B172" s="118"/>
      <c r="C172" s="118"/>
      <c r="D172" s="118"/>
      <c r="E172" s="118"/>
      <c r="F172" s="118"/>
      <c r="G172" s="118"/>
      <c r="H172" s="118"/>
      <c r="I172" s="118"/>
      <c r="J172" s="118"/>
      <c r="K172" s="118"/>
      <c r="L172" s="118"/>
    </row>
    <row r="173" spans="2:12">
      <c r="B173" s="118"/>
      <c r="C173" s="118"/>
      <c r="D173" s="118"/>
      <c r="E173" s="118"/>
      <c r="F173" s="118"/>
      <c r="G173" s="118"/>
      <c r="H173" s="118"/>
      <c r="I173" s="118"/>
      <c r="J173" s="118"/>
      <c r="K173" s="118"/>
      <c r="L173" s="118"/>
    </row>
    <row r="174" spans="2:12">
      <c r="B174" s="118"/>
      <c r="C174" s="118"/>
      <c r="D174" s="118"/>
      <c r="E174" s="118"/>
      <c r="F174" s="118"/>
      <c r="G174" s="118"/>
      <c r="H174" s="118"/>
      <c r="I174" s="118"/>
      <c r="J174" s="118"/>
      <c r="K174" s="118"/>
      <c r="L174" s="118"/>
    </row>
    <row r="175" spans="2:12">
      <c r="B175" s="118"/>
      <c r="C175" s="118"/>
      <c r="D175" s="118"/>
      <c r="E175" s="118"/>
      <c r="F175" s="118"/>
      <c r="G175" s="118"/>
      <c r="H175" s="118"/>
      <c r="I175" s="118"/>
      <c r="J175" s="118"/>
      <c r="K175" s="118"/>
      <c r="L175" s="118"/>
    </row>
    <row r="176" spans="2:12">
      <c r="B176" s="118"/>
      <c r="C176" s="118"/>
      <c r="D176" s="118"/>
      <c r="E176" s="118"/>
      <c r="F176" s="118"/>
      <c r="G176" s="118"/>
      <c r="H176" s="118"/>
      <c r="I176" s="118"/>
      <c r="J176" s="118"/>
      <c r="K176" s="118"/>
      <c r="L176" s="118"/>
    </row>
    <row r="177" spans="2:12">
      <c r="B177" s="118"/>
      <c r="C177" s="118"/>
      <c r="D177" s="118"/>
      <c r="E177" s="118"/>
      <c r="F177" s="118"/>
      <c r="G177" s="118"/>
      <c r="H177" s="118"/>
      <c r="I177" s="118"/>
      <c r="J177" s="118"/>
      <c r="K177" s="118"/>
      <c r="L177" s="118"/>
    </row>
    <row r="178" spans="2:12">
      <c r="B178" s="118"/>
      <c r="C178" s="118"/>
      <c r="D178" s="118"/>
      <c r="E178" s="118"/>
      <c r="F178" s="118"/>
      <c r="G178" s="118"/>
      <c r="H178" s="118"/>
      <c r="I178" s="118"/>
      <c r="J178" s="118"/>
      <c r="K178" s="118"/>
      <c r="L178" s="118"/>
    </row>
    <row r="179" spans="2:12">
      <c r="B179" s="118"/>
      <c r="C179" s="118"/>
      <c r="D179" s="118"/>
      <c r="E179" s="118"/>
      <c r="F179" s="118"/>
      <c r="G179" s="118"/>
      <c r="H179" s="118"/>
      <c r="I179" s="118"/>
      <c r="J179" s="118"/>
      <c r="K179" s="118"/>
      <c r="L179" s="118"/>
    </row>
    <row r="180" spans="2:12">
      <c r="B180" s="118"/>
      <c r="C180" s="118"/>
      <c r="D180" s="118"/>
      <c r="E180" s="118"/>
      <c r="F180" s="118"/>
      <c r="G180" s="118"/>
      <c r="H180" s="118"/>
      <c r="I180" s="118"/>
      <c r="J180" s="118"/>
      <c r="K180" s="118"/>
      <c r="L180" s="118"/>
    </row>
    <row r="181" spans="2:12">
      <c r="B181" s="118"/>
      <c r="C181" s="118"/>
      <c r="D181" s="118"/>
      <c r="E181" s="118"/>
      <c r="F181" s="118"/>
      <c r="G181" s="118"/>
      <c r="H181" s="118"/>
      <c r="I181" s="118"/>
      <c r="J181" s="118"/>
      <c r="K181" s="118"/>
      <c r="L181" s="118"/>
    </row>
    <row r="182" spans="2:12">
      <c r="B182" s="118"/>
      <c r="C182" s="118"/>
      <c r="D182" s="118"/>
      <c r="E182" s="118"/>
      <c r="F182" s="118"/>
      <c r="G182" s="118"/>
      <c r="H182" s="118"/>
      <c r="I182" s="118"/>
      <c r="J182" s="118"/>
      <c r="K182" s="118"/>
      <c r="L182" s="118"/>
    </row>
    <row r="183" spans="2:12">
      <c r="B183" s="118"/>
      <c r="C183" s="118"/>
      <c r="D183" s="118"/>
      <c r="E183" s="118"/>
      <c r="F183" s="118"/>
      <c r="G183" s="118"/>
      <c r="H183" s="118"/>
      <c r="I183" s="118"/>
      <c r="J183" s="118"/>
      <c r="K183" s="118"/>
      <c r="L183" s="118"/>
    </row>
    <row r="184" spans="2:12">
      <c r="B184" s="118"/>
      <c r="C184" s="118"/>
      <c r="D184" s="118"/>
      <c r="E184" s="118"/>
      <c r="F184" s="118"/>
      <c r="G184" s="118"/>
      <c r="H184" s="118"/>
      <c r="I184" s="118"/>
      <c r="J184" s="118"/>
      <c r="K184" s="118"/>
      <c r="L184" s="118"/>
    </row>
    <row r="185" spans="2:12">
      <c r="B185" s="118"/>
      <c r="C185" s="118"/>
      <c r="D185" s="118"/>
      <c r="E185" s="118"/>
      <c r="F185" s="118"/>
      <c r="G185" s="118"/>
      <c r="H185" s="118"/>
      <c r="I185" s="118"/>
      <c r="J185" s="118"/>
      <c r="K185" s="118"/>
      <c r="L185" s="118"/>
    </row>
    <row r="186" spans="2:12">
      <c r="B186" s="118"/>
      <c r="C186" s="118"/>
      <c r="D186" s="118"/>
      <c r="E186" s="118"/>
      <c r="F186" s="118"/>
      <c r="G186" s="118"/>
      <c r="H186" s="118"/>
      <c r="I186" s="118"/>
      <c r="J186" s="118"/>
      <c r="K186" s="118"/>
      <c r="L186" s="118"/>
    </row>
    <row r="187" spans="2:12">
      <c r="B187" s="118"/>
      <c r="C187" s="118"/>
      <c r="D187" s="118"/>
      <c r="E187" s="118"/>
      <c r="F187" s="118"/>
      <c r="G187" s="118"/>
      <c r="H187" s="118"/>
      <c r="I187" s="118"/>
      <c r="J187" s="118"/>
      <c r="K187" s="118"/>
      <c r="L187" s="118"/>
    </row>
    <row r="188" spans="2:12">
      <c r="B188" s="118"/>
      <c r="C188" s="118"/>
      <c r="D188" s="118"/>
      <c r="E188" s="118"/>
      <c r="F188" s="118"/>
      <c r="G188" s="118"/>
      <c r="H188" s="118"/>
      <c r="I188" s="118"/>
      <c r="J188" s="118"/>
      <c r="K188" s="118"/>
      <c r="L188" s="118"/>
    </row>
    <row r="189" spans="2:12">
      <c r="B189" s="118"/>
      <c r="C189" s="118"/>
      <c r="D189" s="118"/>
      <c r="E189" s="118"/>
      <c r="F189" s="118"/>
      <c r="G189" s="118"/>
      <c r="H189" s="118"/>
      <c r="I189" s="118"/>
      <c r="J189" s="118"/>
      <c r="K189" s="118"/>
      <c r="L189" s="118"/>
    </row>
    <row r="190" spans="2:12">
      <c r="B190" s="118"/>
      <c r="C190" s="118"/>
      <c r="D190" s="118"/>
      <c r="E190" s="118"/>
      <c r="F190" s="118"/>
      <c r="G190" s="118"/>
      <c r="H190" s="118"/>
      <c r="I190" s="118"/>
      <c r="J190" s="118"/>
      <c r="K190" s="118"/>
      <c r="L190" s="118"/>
    </row>
    <row r="191" spans="2:12">
      <c r="B191" s="118"/>
      <c r="C191" s="118"/>
      <c r="D191" s="118"/>
      <c r="E191" s="118"/>
      <c r="F191" s="118"/>
      <c r="G191" s="118"/>
      <c r="H191" s="118"/>
      <c r="I191" s="118"/>
      <c r="J191" s="118"/>
      <c r="K191" s="118"/>
      <c r="L191" s="118"/>
    </row>
    <row r="192" spans="2:12">
      <c r="B192" s="118"/>
      <c r="C192" s="118"/>
      <c r="D192" s="118"/>
      <c r="E192" s="118"/>
      <c r="F192" s="118"/>
      <c r="G192" s="118"/>
      <c r="H192" s="118"/>
      <c r="I192" s="118"/>
      <c r="J192" s="118"/>
      <c r="K192" s="118"/>
      <c r="L192" s="118"/>
    </row>
    <row r="193" spans="2:12">
      <c r="B193" s="118"/>
      <c r="C193" s="118"/>
      <c r="D193" s="118"/>
      <c r="E193" s="118"/>
      <c r="F193" s="118"/>
      <c r="G193" s="118"/>
      <c r="H193" s="118"/>
      <c r="I193" s="118"/>
      <c r="J193" s="118"/>
      <c r="K193" s="118"/>
      <c r="L193" s="118"/>
    </row>
    <row r="194" spans="2:12">
      <c r="B194" s="118"/>
      <c r="C194" s="118"/>
      <c r="D194" s="118"/>
      <c r="E194" s="118"/>
      <c r="F194" s="118"/>
      <c r="G194" s="118"/>
      <c r="H194" s="118"/>
      <c r="I194" s="118"/>
      <c r="J194" s="118"/>
      <c r="K194" s="118"/>
      <c r="L194" s="118"/>
    </row>
    <row r="195" spans="2:12">
      <c r="B195" s="118"/>
      <c r="C195" s="118"/>
      <c r="D195" s="118"/>
      <c r="E195" s="118"/>
      <c r="F195" s="118"/>
      <c r="G195" s="118"/>
      <c r="H195" s="118"/>
      <c r="I195" s="118"/>
      <c r="J195" s="118"/>
      <c r="K195" s="118"/>
      <c r="L195" s="118"/>
    </row>
    <row r="196" spans="2:12">
      <c r="B196" s="118"/>
      <c r="C196" s="118"/>
      <c r="D196" s="118"/>
      <c r="E196" s="118"/>
      <c r="F196" s="118"/>
      <c r="G196" s="118"/>
      <c r="H196" s="118"/>
      <c r="I196" s="118"/>
      <c r="J196" s="118"/>
      <c r="K196" s="118"/>
      <c r="L196" s="118"/>
    </row>
    <row r="197" spans="2:12">
      <c r="B197" s="118"/>
      <c r="C197" s="118"/>
      <c r="D197" s="118"/>
      <c r="E197" s="118"/>
      <c r="F197" s="118"/>
      <c r="G197" s="118"/>
      <c r="H197" s="118"/>
      <c r="I197" s="118"/>
      <c r="J197" s="118"/>
      <c r="K197" s="118"/>
      <c r="L197" s="118"/>
    </row>
    <row r="198" spans="2:12">
      <c r="B198" s="118"/>
      <c r="C198" s="118"/>
      <c r="D198" s="118"/>
      <c r="E198" s="118"/>
      <c r="F198" s="118"/>
      <c r="G198" s="118"/>
      <c r="H198" s="118"/>
      <c r="I198" s="118"/>
      <c r="J198" s="118"/>
      <c r="K198" s="118"/>
      <c r="L198" s="118"/>
    </row>
    <row r="199" spans="2:12">
      <c r="B199" s="118"/>
      <c r="C199" s="118"/>
      <c r="D199" s="118"/>
      <c r="E199" s="118"/>
      <c r="F199" s="118"/>
      <c r="G199" s="118"/>
      <c r="H199" s="118"/>
      <c r="I199" s="118"/>
      <c r="J199" s="118"/>
      <c r="K199" s="118"/>
      <c r="L199" s="118"/>
    </row>
    <row r="200" spans="2:12">
      <c r="B200" s="118"/>
      <c r="C200" s="118"/>
      <c r="D200" s="118"/>
      <c r="E200" s="118"/>
      <c r="F200" s="118"/>
      <c r="G200" s="118"/>
      <c r="H200" s="118"/>
      <c r="I200" s="118"/>
      <c r="J200" s="118"/>
      <c r="K200" s="118"/>
      <c r="L200" s="118"/>
    </row>
    <row r="201" spans="2:12">
      <c r="B201" s="118"/>
      <c r="C201" s="118"/>
      <c r="D201" s="118"/>
      <c r="E201" s="118"/>
      <c r="F201" s="118"/>
      <c r="G201" s="118"/>
      <c r="H201" s="118"/>
      <c r="I201" s="118"/>
      <c r="J201" s="118"/>
      <c r="K201" s="118"/>
      <c r="L201" s="118"/>
    </row>
    <row r="202" spans="2:12">
      <c r="B202" s="118"/>
      <c r="C202" s="118"/>
      <c r="D202" s="118"/>
      <c r="E202" s="118"/>
      <c r="F202" s="118"/>
      <c r="G202" s="118"/>
      <c r="H202" s="118"/>
      <c r="I202" s="118"/>
      <c r="J202" s="118"/>
      <c r="K202" s="118"/>
      <c r="L202" s="118"/>
    </row>
    <row r="203" spans="2:12">
      <c r="B203" s="118"/>
      <c r="C203" s="118"/>
      <c r="D203" s="118"/>
      <c r="E203" s="118"/>
      <c r="F203" s="118"/>
      <c r="G203" s="118"/>
      <c r="H203" s="118"/>
      <c r="I203" s="118"/>
      <c r="J203" s="118"/>
      <c r="K203" s="118"/>
      <c r="L203" s="118"/>
    </row>
    <row r="204" spans="2:12">
      <c r="B204" s="118"/>
      <c r="C204" s="118"/>
      <c r="D204" s="118"/>
      <c r="E204" s="118"/>
      <c r="F204" s="118"/>
      <c r="G204" s="118"/>
      <c r="H204" s="118"/>
      <c r="I204" s="118"/>
      <c r="J204" s="118"/>
      <c r="K204" s="118"/>
      <c r="L204" s="118"/>
    </row>
    <row r="205" spans="2:12">
      <c r="B205" s="118"/>
      <c r="C205" s="118"/>
      <c r="D205" s="118"/>
      <c r="E205" s="118"/>
      <c r="F205" s="118"/>
      <c r="G205" s="118"/>
      <c r="H205" s="118"/>
      <c r="I205" s="118"/>
      <c r="J205" s="118"/>
      <c r="K205" s="118"/>
      <c r="L205" s="118"/>
    </row>
    <row r="206" spans="2:12">
      <c r="B206" s="118"/>
      <c r="C206" s="118"/>
      <c r="D206" s="118"/>
      <c r="E206" s="118"/>
      <c r="F206" s="118"/>
      <c r="G206" s="118"/>
      <c r="H206" s="118"/>
      <c r="I206" s="118"/>
      <c r="J206" s="118"/>
      <c r="K206" s="118"/>
      <c r="L206" s="118"/>
    </row>
    <row r="207" spans="2:12">
      <c r="B207" s="118"/>
      <c r="C207" s="118"/>
      <c r="D207" s="118"/>
      <c r="E207" s="118"/>
      <c r="F207" s="118"/>
      <c r="G207" s="118"/>
      <c r="H207" s="118"/>
      <c r="I207" s="118"/>
      <c r="J207" s="118"/>
      <c r="K207" s="118"/>
      <c r="L207" s="118"/>
    </row>
    <row r="208" spans="2:12">
      <c r="B208" s="118"/>
      <c r="C208" s="118"/>
      <c r="D208" s="118"/>
      <c r="E208" s="118"/>
      <c r="F208" s="118"/>
      <c r="G208" s="118"/>
      <c r="H208" s="118"/>
      <c r="I208" s="118"/>
      <c r="J208" s="118"/>
      <c r="K208" s="118"/>
      <c r="L208" s="118"/>
    </row>
    <row r="209" spans="2:12">
      <c r="B209" s="118"/>
      <c r="C209" s="118"/>
      <c r="D209" s="118"/>
      <c r="E209" s="118"/>
      <c r="F209" s="118"/>
      <c r="G209" s="118"/>
      <c r="H209" s="118"/>
      <c r="I209" s="118"/>
      <c r="J209" s="118"/>
      <c r="K209" s="118"/>
      <c r="L209" s="118"/>
    </row>
    <row r="210" spans="2:12">
      <c r="B210" s="118"/>
      <c r="C210" s="118"/>
      <c r="D210" s="118"/>
      <c r="E210" s="118"/>
      <c r="F210" s="118"/>
      <c r="G210" s="118"/>
      <c r="H210" s="118"/>
      <c r="I210" s="118"/>
      <c r="J210" s="118"/>
      <c r="K210" s="118"/>
      <c r="L210" s="118"/>
    </row>
    <row r="211" spans="2:12">
      <c r="B211" s="118"/>
      <c r="C211" s="118"/>
      <c r="D211" s="118"/>
      <c r="E211" s="118"/>
      <c r="F211" s="118"/>
      <c r="G211" s="118"/>
      <c r="H211" s="118"/>
      <c r="I211" s="118"/>
      <c r="J211" s="118"/>
      <c r="K211" s="118"/>
      <c r="L211" s="118"/>
    </row>
    <row r="212" spans="2:12">
      <c r="B212" s="118"/>
      <c r="C212" s="118"/>
      <c r="D212" s="118"/>
      <c r="E212" s="118"/>
      <c r="F212" s="118"/>
      <c r="G212" s="118"/>
      <c r="H212" s="118"/>
      <c r="I212" s="118"/>
      <c r="J212" s="118"/>
      <c r="K212" s="118"/>
      <c r="L212" s="118"/>
    </row>
    <row r="213" spans="2:12">
      <c r="B213" s="118"/>
      <c r="C213" s="118"/>
      <c r="D213" s="118"/>
      <c r="E213" s="118"/>
      <c r="F213" s="118"/>
      <c r="G213" s="118"/>
      <c r="H213" s="118"/>
      <c r="I213" s="118"/>
      <c r="J213" s="118"/>
      <c r="K213" s="118"/>
      <c r="L213" s="118"/>
    </row>
    <row r="214" spans="2:12">
      <c r="B214" s="118"/>
      <c r="C214" s="118"/>
      <c r="D214" s="118"/>
      <c r="E214" s="118"/>
      <c r="F214" s="118"/>
      <c r="G214" s="118"/>
      <c r="H214" s="118"/>
      <c r="I214" s="118"/>
      <c r="J214" s="118"/>
      <c r="K214" s="118"/>
      <c r="L214" s="118"/>
    </row>
    <row r="215" spans="2:12">
      <c r="B215" s="118"/>
      <c r="C215" s="118"/>
      <c r="D215" s="118"/>
      <c r="E215" s="118"/>
      <c r="F215" s="118"/>
      <c r="G215" s="118"/>
      <c r="H215" s="118"/>
      <c r="I215" s="118"/>
      <c r="J215" s="118"/>
      <c r="K215" s="118"/>
      <c r="L215" s="118"/>
    </row>
    <row r="216" spans="2:12">
      <c r="B216" s="118"/>
      <c r="C216" s="118"/>
      <c r="D216" s="118"/>
      <c r="E216" s="118"/>
      <c r="F216" s="118"/>
      <c r="G216" s="118"/>
      <c r="H216" s="118"/>
      <c r="I216" s="118"/>
      <c r="J216" s="118"/>
      <c r="K216" s="118"/>
      <c r="L216" s="118"/>
    </row>
    <row r="217" spans="2:12">
      <c r="B217" s="118"/>
      <c r="C217" s="118"/>
      <c r="D217" s="118"/>
      <c r="E217" s="118"/>
      <c r="F217" s="118"/>
      <c r="G217" s="118"/>
      <c r="H217" s="118"/>
      <c r="I217" s="118"/>
      <c r="J217" s="118"/>
      <c r="K217" s="118"/>
      <c r="L217" s="118"/>
    </row>
    <row r="218" spans="2:12">
      <c r="B218" s="118"/>
      <c r="C218" s="118"/>
      <c r="D218" s="118"/>
      <c r="E218" s="118"/>
      <c r="F218" s="118"/>
      <c r="G218" s="118"/>
      <c r="H218" s="118"/>
      <c r="I218" s="118"/>
      <c r="J218" s="118"/>
      <c r="K218" s="118"/>
      <c r="L218" s="118"/>
    </row>
    <row r="219" spans="2:12">
      <c r="B219" s="118"/>
      <c r="C219" s="118"/>
      <c r="D219" s="118"/>
      <c r="E219" s="118"/>
      <c r="F219" s="118"/>
      <c r="G219" s="118"/>
      <c r="H219" s="118"/>
      <c r="I219" s="118"/>
      <c r="J219" s="118"/>
      <c r="K219" s="118"/>
      <c r="L219" s="118"/>
    </row>
    <row r="220" spans="2:12">
      <c r="B220" s="118"/>
      <c r="C220" s="118"/>
      <c r="D220" s="118"/>
      <c r="E220" s="118"/>
      <c r="F220" s="118"/>
      <c r="G220" s="118"/>
      <c r="H220" s="118"/>
      <c r="I220" s="118"/>
      <c r="J220" s="118"/>
      <c r="K220" s="118"/>
      <c r="L220" s="118"/>
    </row>
    <row r="221" spans="2:12">
      <c r="B221" s="118"/>
      <c r="C221" s="118"/>
      <c r="D221" s="118"/>
      <c r="E221" s="118"/>
      <c r="F221" s="118"/>
      <c r="G221" s="118"/>
      <c r="H221" s="118"/>
      <c r="I221" s="118"/>
      <c r="J221" s="118"/>
      <c r="K221" s="118"/>
      <c r="L221" s="118"/>
    </row>
    <row r="222" spans="2:12">
      <c r="B222" s="118"/>
      <c r="C222" s="118"/>
      <c r="D222" s="118"/>
      <c r="E222" s="118"/>
      <c r="F222" s="118"/>
      <c r="G222" s="118"/>
      <c r="H222" s="118"/>
      <c r="I222" s="118"/>
      <c r="J222" s="118"/>
      <c r="K222" s="118"/>
      <c r="L222" s="118"/>
    </row>
    <row r="223" spans="2:12">
      <c r="B223" s="118"/>
      <c r="C223" s="118"/>
      <c r="D223" s="118"/>
      <c r="E223" s="118"/>
      <c r="F223" s="118"/>
      <c r="G223" s="118"/>
      <c r="H223" s="118"/>
      <c r="I223" s="118"/>
      <c r="J223" s="118"/>
      <c r="K223" s="118"/>
      <c r="L223" s="118"/>
    </row>
    <row r="224" spans="2:12">
      <c r="B224" s="118"/>
      <c r="C224" s="118"/>
      <c r="D224" s="118"/>
      <c r="E224" s="118"/>
      <c r="F224" s="118"/>
      <c r="G224" s="118"/>
      <c r="H224" s="118"/>
      <c r="I224" s="118"/>
      <c r="J224" s="118"/>
      <c r="K224" s="118"/>
      <c r="L224" s="118"/>
    </row>
    <row r="225" spans="2:12">
      <c r="B225" s="118"/>
      <c r="C225" s="118"/>
      <c r="D225" s="118"/>
      <c r="E225" s="118"/>
      <c r="F225" s="118"/>
      <c r="G225" s="118"/>
      <c r="H225" s="118"/>
      <c r="I225" s="118"/>
      <c r="J225" s="118"/>
      <c r="K225" s="118"/>
      <c r="L225" s="118"/>
    </row>
    <row r="226" spans="2:12">
      <c r="B226" s="118"/>
      <c r="C226" s="118"/>
      <c r="D226" s="118"/>
      <c r="E226" s="118"/>
      <c r="F226" s="118"/>
      <c r="G226" s="118"/>
      <c r="H226" s="118"/>
      <c r="I226" s="118"/>
      <c r="J226" s="118"/>
      <c r="K226" s="118"/>
      <c r="L226" s="118"/>
    </row>
    <row r="227" spans="2:12">
      <c r="B227" s="118"/>
      <c r="C227" s="118"/>
      <c r="D227" s="118"/>
      <c r="E227" s="118"/>
      <c r="F227" s="118"/>
      <c r="G227" s="118"/>
      <c r="H227" s="118"/>
      <c r="I227" s="118"/>
      <c r="J227" s="118"/>
      <c r="K227" s="118"/>
      <c r="L227" s="118"/>
    </row>
    <row r="228" spans="2:12">
      <c r="B228" s="118"/>
      <c r="C228" s="118"/>
      <c r="D228" s="118"/>
      <c r="E228" s="118"/>
      <c r="F228" s="118"/>
      <c r="G228" s="118"/>
      <c r="H228" s="118"/>
      <c r="I228" s="118"/>
      <c r="J228" s="118"/>
      <c r="K228" s="118"/>
      <c r="L228" s="118"/>
    </row>
    <row r="229" spans="2:12">
      <c r="B229" s="118"/>
      <c r="C229" s="118"/>
      <c r="D229" s="118"/>
      <c r="E229" s="118"/>
      <c r="F229" s="118"/>
      <c r="G229" s="118"/>
      <c r="H229" s="118"/>
      <c r="I229" s="118"/>
      <c r="J229" s="118"/>
      <c r="K229" s="118"/>
      <c r="L229" s="118"/>
    </row>
    <row r="230" spans="2:12">
      <c r="B230" s="118"/>
      <c r="C230" s="118"/>
      <c r="D230" s="118"/>
      <c r="E230" s="118"/>
      <c r="F230" s="118"/>
      <c r="G230" s="118"/>
      <c r="H230" s="118"/>
      <c r="I230" s="118"/>
      <c r="J230" s="118"/>
      <c r="K230" s="118"/>
      <c r="L230" s="118"/>
    </row>
    <row r="231" spans="2:12">
      <c r="B231" s="118"/>
      <c r="C231" s="118"/>
      <c r="D231" s="118"/>
      <c r="E231" s="118"/>
      <c r="F231" s="118"/>
      <c r="G231" s="118"/>
      <c r="H231" s="118"/>
      <c r="I231" s="118"/>
      <c r="J231" s="118"/>
      <c r="K231" s="118"/>
      <c r="L231" s="118"/>
    </row>
    <row r="232" spans="2:12">
      <c r="B232" s="118"/>
      <c r="C232" s="118"/>
      <c r="D232" s="118"/>
      <c r="E232" s="118"/>
      <c r="F232" s="118"/>
      <c r="G232" s="118"/>
      <c r="H232" s="118"/>
      <c r="I232" s="118"/>
      <c r="J232" s="118"/>
      <c r="K232" s="118"/>
      <c r="L232" s="118"/>
    </row>
    <row r="233" spans="2:12">
      <c r="B233" s="118"/>
      <c r="C233" s="118"/>
      <c r="D233" s="118"/>
      <c r="E233" s="118"/>
      <c r="F233" s="118"/>
      <c r="G233" s="118"/>
      <c r="H233" s="118"/>
      <c r="I233" s="118"/>
      <c r="J233" s="118"/>
      <c r="K233" s="118"/>
      <c r="L233" s="118"/>
    </row>
    <row r="234" spans="2:12">
      <c r="B234" s="118"/>
      <c r="C234" s="118"/>
      <c r="D234" s="118"/>
      <c r="E234" s="118"/>
      <c r="F234" s="118"/>
      <c r="G234" s="118"/>
      <c r="H234" s="118"/>
      <c r="I234" s="118"/>
      <c r="J234" s="118"/>
      <c r="K234" s="118"/>
      <c r="L234" s="118"/>
    </row>
    <row r="235" spans="2:12">
      <c r="B235" s="118"/>
      <c r="C235" s="118"/>
      <c r="D235" s="118"/>
      <c r="E235" s="118"/>
      <c r="F235" s="118"/>
      <c r="G235" s="118"/>
      <c r="H235" s="118"/>
      <c r="I235" s="118"/>
      <c r="J235" s="118"/>
      <c r="K235" s="118"/>
      <c r="L235" s="118"/>
    </row>
    <row r="236" spans="2:12">
      <c r="B236" s="118"/>
      <c r="C236" s="118"/>
      <c r="D236" s="118"/>
      <c r="E236" s="118"/>
      <c r="F236" s="118"/>
      <c r="G236" s="118"/>
      <c r="H236" s="118"/>
      <c r="I236" s="118"/>
      <c r="J236" s="118"/>
      <c r="K236" s="118"/>
      <c r="L236" s="118"/>
    </row>
    <row r="237" spans="2:12">
      <c r="B237" s="118"/>
      <c r="C237" s="118"/>
      <c r="D237" s="118"/>
      <c r="E237" s="118"/>
      <c r="F237" s="118"/>
      <c r="G237" s="118"/>
      <c r="H237" s="118"/>
      <c r="I237" s="118"/>
      <c r="J237" s="118"/>
      <c r="K237" s="118"/>
      <c r="L237" s="118"/>
    </row>
    <row r="238" spans="2:12">
      <c r="B238" s="118"/>
      <c r="C238" s="118"/>
      <c r="D238" s="118"/>
      <c r="E238" s="118"/>
      <c r="F238" s="118"/>
      <c r="G238" s="118"/>
      <c r="H238" s="118"/>
      <c r="I238" s="118"/>
      <c r="J238" s="118"/>
      <c r="K238" s="118"/>
      <c r="L238" s="118"/>
    </row>
    <row r="239" spans="2:12">
      <c r="B239" s="118"/>
      <c r="C239" s="118"/>
      <c r="D239" s="118"/>
      <c r="E239" s="118"/>
      <c r="F239" s="118"/>
      <c r="G239" s="118"/>
      <c r="H239" s="118"/>
      <c r="I239" s="118"/>
      <c r="J239" s="118"/>
      <c r="K239" s="118"/>
      <c r="L239" s="118"/>
    </row>
    <row r="240" spans="2:12">
      <c r="B240" s="118"/>
      <c r="C240" s="118"/>
      <c r="D240" s="118"/>
      <c r="E240" s="118"/>
      <c r="F240" s="118"/>
      <c r="G240" s="118"/>
      <c r="H240" s="118"/>
      <c r="I240" s="118"/>
      <c r="J240" s="118"/>
      <c r="K240" s="118"/>
      <c r="L240" s="118"/>
    </row>
    <row r="241" spans="2:12">
      <c r="B241" s="118"/>
      <c r="C241" s="118"/>
      <c r="D241" s="118"/>
      <c r="E241" s="118"/>
      <c r="F241" s="118"/>
      <c r="G241" s="118"/>
      <c r="H241" s="118"/>
      <c r="I241" s="118"/>
      <c r="J241" s="118"/>
      <c r="K241" s="118"/>
      <c r="L241" s="118"/>
    </row>
    <row r="242" spans="2:12">
      <c r="B242" s="118"/>
      <c r="C242" s="118"/>
      <c r="D242" s="118"/>
      <c r="E242" s="118"/>
      <c r="F242" s="118"/>
      <c r="G242" s="118"/>
      <c r="H242" s="118"/>
      <c r="I242" s="118"/>
      <c r="J242" s="118"/>
      <c r="K242" s="118"/>
      <c r="L242" s="118"/>
    </row>
    <row r="243" spans="2:12">
      <c r="B243" s="118"/>
      <c r="C243" s="118"/>
      <c r="D243" s="118"/>
      <c r="E243" s="118"/>
      <c r="F243" s="118"/>
      <c r="G243" s="118"/>
      <c r="H243" s="118"/>
      <c r="I243" s="118"/>
      <c r="J243" s="118"/>
      <c r="K243" s="118"/>
      <c r="L243" s="118"/>
    </row>
    <row r="244" spans="2:12">
      <c r="B244" s="118"/>
      <c r="C244" s="118"/>
      <c r="D244" s="118"/>
      <c r="E244" s="118"/>
      <c r="F244" s="118"/>
      <c r="G244" s="118"/>
      <c r="H244" s="118"/>
      <c r="I244" s="118"/>
      <c r="J244" s="118"/>
      <c r="K244" s="118"/>
      <c r="L244" s="118"/>
    </row>
    <row r="245" spans="2:12">
      <c r="B245" s="118"/>
      <c r="C245" s="118"/>
      <c r="D245" s="118"/>
      <c r="E245" s="118"/>
      <c r="F245" s="118"/>
      <c r="G245" s="118"/>
      <c r="H245" s="118"/>
      <c r="I245" s="118"/>
      <c r="J245" s="118"/>
      <c r="K245" s="118"/>
      <c r="L245" s="118"/>
    </row>
    <row r="246" spans="2:12">
      <c r="B246" s="118"/>
      <c r="C246" s="118"/>
      <c r="D246" s="118"/>
      <c r="E246" s="118"/>
      <c r="F246" s="118"/>
      <c r="G246" s="118"/>
      <c r="H246" s="118"/>
      <c r="I246" s="118"/>
      <c r="J246" s="118"/>
      <c r="K246" s="118"/>
      <c r="L246" s="118"/>
    </row>
    <row r="247" spans="2:12">
      <c r="B247" s="118"/>
      <c r="C247" s="118"/>
      <c r="D247" s="118"/>
      <c r="E247" s="118"/>
      <c r="F247" s="118"/>
      <c r="G247" s="118"/>
      <c r="H247" s="118"/>
      <c r="I247" s="118"/>
      <c r="J247" s="118"/>
      <c r="K247" s="118"/>
      <c r="L247" s="118"/>
    </row>
    <row r="248" spans="2:12">
      <c r="B248" s="118"/>
      <c r="C248" s="118"/>
      <c r="D248" s="118"/>
      <c r="E248" s="118"/>
      <c r="F248" s="118"/>
      <c r="G248" s="118"/>
      <c r="H248" s="118"/>
      <c r="I248" s="118"/>
      <c r="J248" s="118"/>
      <c r="K248" s="118"/>
      <c r="L248" s="118"/>
    </row>
    <row r="249" spans="2:12">
      <c r="B249" s="118"/>
      <c r="C249" s="118"/>
      <c r="D249" s="118"/>
      <c r="E249" s="118"/>
      <c r="F249" s="118"/>
      <c r="G249" s="118"/>
      <c r="H249" s="118"/>
      <c r="I249" s="118"/>
      <c r="J249" s="118"/>
      <c r="K249" s="118"/>
      <c r="L249" s="118"/>
    </row>
    <row r="250" spans="2:12">
      <c r="B250" s="118"/>
      <c r="C250" s="118"/>
      <c r="D250" s="118"/>
      <c r="E250" s="118"/>
      <c r="F250" s="118"/>
      <c r="G250" s="118"/>
      <c r="H250" s="118"/>
      <c r="I250" s="118"/>
      <c r="J250" s="118"/>
      <c r="K250" s="118"/>
      <c r="L250" s="118"/>
    </row>
    <row r="251" spans="2:12">
      <c r="B251" s="118"/>
      <c r="C251" s="118"/>
      <c r="D251" s="118"/>
      <c r="E251" s="118"/>
      <c r="F251" s="118"/>
      <c r="G251" s="118"/>
      <c r="H251" s="118"/>
      <c r="I251" s="118"/>
      <c r="J251" s="118"/>
      <c r="K251" s="118"/>
      <c r="L251" s="118"/>
    </row>
    <row r="252" spans="2:12">
      <c r="B252" s="118"/>
      <c r="C252" s="118"/>
      <c r="D252" s="118"/>
      <c r="E252" s="118"/>
      <c r="F252" s="118"/>
      <c r="G252" s="118"/>
      <c r="H252" s="118"/>
      <c r="I252" s="118"/>
      <c r="J252" s="118"/>
      <c r="K252" s="118"/>
      <c r="L252" s="118"/>
    </row>
    <row r="253" spans="2:12">
      <c r="B253" s="118"/>
      <c r="C253" s="118"/>
      <c r="D253" s="118"/>
      <c r="E253" s="118"/>
      <c r="F253" s="118"/>
      <c r="G253" s="118"/>
      <c r="H253" s="118"/>
      <c r="I253" s="118"/>
      <c r="J253" s="118"/>
      <c r="K253" s="118"/>
      <c r="L253" s="118"/>
    </row>
    <row r="254" spans="2:12">
      <c r="B254" s="118"/>
      <c r="C254" s="118"/>
      <c r="D254" s="118"/>
      <c r="E254" s="118"/>
      <c r="F254" s="118"/>
      <c r="G254" s="118"/>
      <c r="H254" s="118"/>
      <c r="I254" s="118"/>
      <c r="J254" s="118"/>
      <c r="K254" s="118"/>
      <c r="L254" s="118"/>
    </row>
    <row r="255" spans="2:12">
      <c r="B255" s="118"/>
      <c r="C255" s="118"/>
      <c r="D255" s="118"/>
      <c r="E255" s="118"/>
      <c r="F255" s="118"/>
      <c r="G255" s="118"/>
      <c r="H255" s="118"/>
      <c r="J255" s="118"/>
      <c r="K255" s="118"/>
      <c r="L255" s="118"/>
    </row>
    <row r="256" spans="2:12">
      <c r="B256" s="118"/>
      <c r="C256" s="118"/>
      <c r="D256" s="118"/>
      <c r="E256" s="118"/>
      <c r="F256" s="118"/>
      <c r="G256" s="118"/>
      <c r="H256" s="118"/>
      <c r="J256" s="118"/>
      <c r="K256" s="118"/>
      <c r="L256" s="118"/>
    </row>
    <row r="257" spans="2:8">
      <c r="B257" s="118"/>
      <c r="C257" s="118"/>
      <c r="D257" s="118"/>
      <c r="E257" s="118"/>
      <c r="F257" s="118"/>
      <c r="G257" s="118"/>
      <c r="H257" s="118"/>
    </row>
    <row r="258" spans="2:8">
      <c r="B258" s="118"/>
      <c r="C258" s="118"/>
      <c r="D258" s="118"/>
      <c r="E258" s="118"/>
      <c r="F258" s="118"/>
      <c r="G258" s="118"/>
      <c r="H258" s="118"/>
    </row>
    <row r="259" spans="2:8">
      <c r="B259" s="118"/>
      <c r="C259" s="118"/>
      <c r="D259" s="118"/>
      <c r="E259" s="118"/>
      <c r="F259" s="118"/>
      <c r="G259" s="118"/>
      <c r="H259" s="118"/>
    </row>
    <row r="260" spans="2:8">
      <c r="B260" s="118"/>
      <c r="C260" s="118"/>
      <c r="D260" s="118"/>
      <c r="E260" s="118"/>
      <c r="F260" s="118"/>
      <c r="G260" s="118"/>
      <c r="H260" s="118"/>
    </row>
    <row r="261" spans="2:8">
      <c r="B261" s="118"/>
      <c r="C261" s="118"/>
      <c r="D261" s="118"/>
      <c r="E261" s="118"/>
      <c r="F261" s="118"/>
      <c r="G261" s="118"/>
      <c r="H261" s="118"/>
    </row>
    <row r="262" spans="2:8">
      <c r="B262" s="118"/>
      <c r="C262" s="118"/>
      <c r="D262" s="118"/>
      <c r="E262" s="118"/>
      <c r="F262" s="118"/>
      <c r="G262" s="118"/>
      <c r="H262" s="118"/>
    </row>
    <row r="263" spans="2:8">
      <c r="B263" s="118"/>
      <c r="C263" s="118"/>
      <c r="D263" s="118"/>
      <c r="E263" s="118"/>
      <c r="F263" s="118"/>
      <c r="G263" s="118"/>
      <c r="H263" s="118"/>
    </row>
    <row r="264" spans="2:8">
      <c r="B264" s="118"/>
      <c r="C264" s="118"/>
      <c r="D264" s="118"/>
      <c r="E264" s="118"/>
      <c r="F264" s="118"/>
      <c r="G264" s="118"/>
      <c r="H264" s="118"/>
    </row>
    <row r="265" spans="2:8">
      <c r="B265" s="118"/>
      <c r="C265" s="118"/>
      <c r="D265" s="118"/>
      <c r="E265" s="118"/>
      <c r="F265" s="118"/>
      <c r="G265" s="118"/>
      <c r="H265" s="118"/>
    </row>
    <row r="266" spans="2:8">
      <c r="B266" s="118"/>
      <c r="C266" s="118"/>
      <c r="D266" s="118"/>
      <c r="E266" s="118"/>
      <c r="F266" s="118"/>
      <c r="G266" s="118"/>
      <c r="H266" s="118"/>
    </row>
    <row r="267" spans="2:8">
      <c r="B267" s="118"/>
      <c r="C267" s="118"/>
      <c r="D267" s="118"/>
      <c r="E267" s="118"/>
      <c r="F267" s="118"/>
      <c r="G267" s="118"/>
      <c r="H267" s="118"/>
    </row>
  </sheetData>
  <mergeCells count="29">
    <mergeCell ref="B2:H2"/>
    <mergeCell ref="J2:P2"/>
    <mergeCell ref="R2:X2"/>
    <mergeCell ref="B3:B4"/>
    <mergeCell ref="C3:C4"/>
    <mergeCell ref="D3:H3"/>
    <mergeCell ref="L3:P3"/>
    <mergeCell ref="M4:M5"/>
    <mergeCell ref="N4:N5"/>
    <mergeCell ref="O4:O5"/>
    <mergeCell ref="J3:J5"/>
    <mergeCell ref="K3:K5"/>
    <mergeCell ref="X4:X5"/>
    <mergeCell ref="R3:R5"/>
    <mergeCell ref="S3:S5"/>
    <mergeCell ref="T4:T5"/>
    <mergeCell ref="J42:K42"/>
    <mergeCell ref="B19:H20"/>
    <mergeCell ref="R47:S47"/>
    <mergeCell ref="T3:X3"/>
    <mergeCell ref="B16:C16"/>
    <mergeCell ref="B17:C17"/>
    <mergeCell ref="B18:H18"/>
    <mergeCell ref="L4:L5"/>
    <mergeCell ref="P4:P5"/>
    <mergeCell ref="B15:C15"/>
    <mergeCell ref="U4:U5"/>
    <mergeCell ref="V4:V5"/>
    <mergeCell ref="W4:W5"/>
  </mergeCells>
  <conditionalFormatting sqref="V45:V46">
    <cfRule type="cellIs" dxfId="19" priority="23" stopIfTrue="1" operator="lessThan">
      <formula>0</formula>
    </cfRule>
  </conditionalFormatting>
  <conditionalFormatting sqref="V47">
    <cfRule type="cellIs" dxfId="18" priority="21" stopIfTrue="1" operator="lessThan">
      <formula>0</formula>
    </cfRule>
  </conditionalFormatting>
  <conditionalFormatting sqref="H15:H16">
    <cfRule type="cellIs" dxfId="17" priority="12" stopIfTrue="1" operator="lessThan">
      <formula>0</formula>
    </cfRule>
  </conditionalFormatting>
  <conditionalFormatting sqref="N6:N35">
    <cfRule type="cellIs" dxfId="16" priority="8" stopIfTrue="1" operator="lessThan">
      <formula>0</formula>
    </cfRule>
  </conditionalFormatting>
  <conditionalFormatting sqref="N36:N39">
    <cfRule type="cellIs" dxfId="15" priority="7" stopIfTrue="1" operator="lessThan">
      <formula>0</formula>
    </cfRule>
  </conditionalFormatting>
  <conditionalFormatting sqref="N41:N42">
    <cfRule type="cellIs" dxfId="14" priority="6" stopIfTrue="1" operator="lessThan">
      <formula>0</formula>
    </cfRule>
  </conditionalFormatting>
  <conditionalFormatting sqref="N40">
    <cfRule type="cellIs" dxfId="13" priority="5" stopIfTrue="1" operator="lessThan">
      <formula>0</formula>
    </cfRule>
  </conditionalFormatting>
  <conditionalFormatting sqref="V7:V44">
    <cfRule type="cellIs" dxfId="12" priority="4" stopIfTrue="1" operator="lessThan">
      <formula>0</formula>
    </cfRule>
  </conditionalFormatting>
  <conditionalFormatting sqref="V6">
    <cfRule type="cellIs" dxfId="11" priority="3" stopIfTrue="1" operator="lessThan">
      <formula>0</formula>
    </cfRule>
  </conditionalFormatting>
  <conditionalFormatting sqref="H5:H14">
    <cfRule type="cellIs" dxfId="10" priority="2" operator="lessThan">
      <formula>0</formula>
    </cfRule>
  </conditionalFormatting>
  <conditionalFormatting sqref="H17">
    <cfRule type="cellIs" dxfId="9" priority="1" operator="lessThan">
      <formula>0</formula>
    </cfRule>
  </conditionalFormatting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50" orientation="landscape" r:id="rId1"/>
  <headerFooter alignWithMargins="0">
    <oddHeader>&amp;L&amp;G</oddHeader>
  </headerFooter>
  <drawing r:id="rId2"/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9">
    <pageSetUpPr fitToPage="1"/>
  </sheetPr>
  <dimension ref="A2:R51"/>
  <sheetViews>
    <sheetView showGridLines="0" zoomScale="70" zoomScaleNormal="70" workbookViewId="0">
      <selection activeCell="P13" sqref="P13"/>
    </sheetView>
  </sheetViews>
  <sheetFormatPr defaultRowHeight="12.75"/>
  <cols>
    <col min="1" max="1" width="17.42578125" customWidth="1"/>
    <col min="2" max="3" width="9.5703125" customWidth="1"/>
    <col min="4" max="4" width="9.85546875" bestFit="1" customWidth="1"/>
    <col min="5" max="13" width="9.5703125" customWidth="1"/>
    <col min="14" max="14" width="12" bestFit="1" customWidth="1"/>
    <col min="15" max="15" width="12" customWidth="1"/>
  </cols>
  <sheetData>
    <row r="2" spans="1:18" ht="25.5" customHeight="1">
      <c r="A2" s="235" t="s">
        <v>129</v>
      </c>
      <c r="B2" s="236"/>
      <c r="C2" s="236"/>
      <c r="D2" s="236"/>
      <c r="E2" s="236"/>
      <c r="F2" s="236"/>
      <c r="G2" s="236"/>
      <c r="H2" s="236"/>
      <c r="I2" s="236"/>
      <c r="J2" s="236"/>
      <c r="K2" s="236"/>
      <c r="L2" s="236"/>
      <c r="M2" s="236"/>
      <c r="N2" s="236"/>
      <c r="O2" s="12"/>
    </row>
    <row r="3" spans="1:18">
      <c r="A3" s="3" t="s">
        <v>35</v>
      </c>
      <c r="B3" s="26" t="s">
        <v>7</v>
      </c>
      <c r="C3" s="26" t="s">
        <v>8</v>
      </c>
      <c r="D3" s="4" t="s">
        <v>1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4" t="s">
        <v>14</v>
      </c>
      <c r="K3" s="4" t="s">
        <v>15</v>
      </c>
      <c r="L3" s="4" t="s">
        <v>16</v>
      </c>
      <c r="M3" s="4" t="s">
        <v>17</v>
      </c>
      <c r="N3" s="4" t="s">
        <v>5</v>
      </c>
      <c r="O3" s="14"/>
    </row>
    <row r="4" spans="1:18" hidden="1">
      <c r="A4" s="3">
        <v>2006</v>
      </c>
      <c r="B4" s="3">
        <v>93</v>
      </c>
      <c r="C4" s="3">
        <v>133</v>
      </c>
      <c r="D4" s="3">
        <v>393</v>
      </c>
      <c r="E4" s="3">
        <v>804</v>
      </c>
      <c r="F4" s="3">
        <v>787</v>
      </c>
      <c r="G4" s="3">
        <v>708</v>
      </c>
      <c r="H4" s="3">
        <v>655</v>
      </c>
      <c r="I4" s="3">
        <v>503</v>
      </c>
      <c r="J4" s="3">
        <v>360</v>
      </c>
      <c r="K4" s="3">
        <v>242</v>
      </c>
      <c r="L4" s="3">
        <v>173</v>
      </c>
      <c r="M4" s="7">
        <v>264</v>
      </c>
      <c r="N4" s="4">
        <v>5115</v>
      </c>
      <c r="O4" s="14"/>
    </row>
    <row r="5" spans="1:18" s="62" customFormat="1" hidden="1">
      <c r="A5" s="48">
        <v>2007</v>
      </c>
      <c r="B5" s="47">
        <v>227</v>
      </c>
      <c r="C5" s="47">
        <v>244</v>
      </c>
      <c r="D5" s="47">
        <v>762</v>
      </c>
      <c r="E5" s="47">
        <v>1121</v>
      </c>
      <c r="F5" s="48">
        <v>1095</v>
      </c>
      <c r="G5" s="48">
        <v>910</v>
      </c>
      <c r="H5" s="48">
        <v>944</v>
      </c>
      <c r="I5" s="48">
        <v>862</v>
      </c>
      <c r="J5" s="48">
        <v>484</v>
      </c>
      <c r="K5" s="48">
        <v>386</v>
      </c>
      <c r="L5" s="48">
        <v>171</v>
      </c>
      <c r="M5" s="49">
        <v>368</v>
      </c>
      <c r="N5" s="4">
        <v>7574</v>
      </c>
      <c r="O5" s="81"/>
    </row>
    <row r="6" spans="1:18" s="62" customFormat="1">
      <c r="A6" s="145">
        <v>2019</v>
      </c>
      <c r="B6" s="179">
        <v>362</v>
      </c>
      <c r="C6" s="179">
        <v>803</v>
      </c>
      <c r="D6" s="179">
        <v>1857</v>
      </c>
      <c r="E6" s="179">
        <v>2581</v>
      </c>
      <c r="F6" s="179">
        <v>2381</v>
      </c>
      <c r="G6" s="179">
        <v>2501</v>
      </c>
      <c r="H6" s="179">
        <v>2785</v>
      </c>
      <c r="I6" s="179">
        <v>2220</v>
      </c>
      <c r="J6" s="179">
        <v>1367</v>
      </c>
      <c r="K6" s="179">
        <v>1054</v>
      </c>
      <c r="L6" s="179">
        <v>598</v>
      </c>
      <c r="M6" s="180">
        <v>662</v>
      </c>
      <c r="N6" s="3">
        <v>16447</v>
      </c>
      <c r="O6" s="82"/>
      <c r="R6" s="83"/>
    </row>
    <row r="7" spans="1:18" s="62" customFormat="1">
      <c r="A7" s="145">
        <v>2020</v>
      </c>
      <c r="B7" s="179">
        <v>649</v>
      </c>
      <c r="C7" s="179">
        <v>863</v>
      </c>
      <c r="D7" s="179">
        <v>807</v>
      </c>
      <c r="E7" s="179">
        <v>811</v>
      </c>
      <c r="F7" s="179">
        <v>1953</v>
      </c>
      <c r="G7" s="179">
        <v>2303</v>
      </c>
      <c r="H7" s="179">
        <v>2338</v>
      </c>
      <c r="I7" s="179">
        <v>1964</v>
      </c>
      <c r="J7" s="179">
        <v>1552</v>
      </c>
      <c r="K7" s="179">
        <v>952</v>
      </c>
      <c r="L7" s="179">
        <v>1104</v>
      </c>
      <c r="M7" s="180">
        <v>3044</v>
      </c>
      <c r="N7" s="3">
        <v>19171</v>
      </c>
      <c r="O7" s="82"/>
      <c r="R7" s="83"/>
    </row>
    <row r="8" spans="1:18" s="62" customFormat="1">
      <c r="A8" s="145">
        <v>2021</v>
      </c>
      <c r="B8" s="179">
        <v>301</v>
      </c>
      <c r="C8" s="179">
        <v>401</v>
      </c>
      <c r="D8" s="179">
        <v>902</v>
      </c>
      <c r="E8" s="179">
        <v>1140</v>
      </c>
      <c r="F8" s="179">
        <v>1457</v>
      </c>
      <c r="G8" s="179">
        <v>1691</v>
      </c>
      <c r="H8" s="179">
        <v>1693</v>
      </c>
      <c r="I8" s="179">
        <v>1475</v>
      </c>
      <c r="J8" s="179">
        <v>1097</v>
      </c>
      <c r="K8" s="179">
        <v>849</v>
      </c>
      <c r="L8" s="179">
        <v>671</v>
      </c>
      <c r="M8" s="180">
        <v>1033</v>
      </c>
      <c r="N8" s="3">
        <v>18340</v>
      </c>
      <c r="O8" s="82"/>
      <c r="R8" s="84"/>
    </row>
    <row r="9" spans="1:18">
      <c r="A9" s="9">
        <v>2022</v>
      </c>
      <c r="B9" s="9">
        <v>355</v>
      </c>
      <c r="C9" s="9">
        <v>496</v>
      </c>
      <c r="D9" s="9">
        <v>1041</v>
      </c>
      <c r="E9" s="9">
        <v>1207</v>
      </c>
      <c r="F9" s="9">
        <v>1469</v>
      </c>
      <c r="G9" s="9">
        <v>1513</v>
      </c>
      <c r="H9" s="9">
        <v>1390</v>
      </c>
      <c r="I9" s="9">
        <v>1276</v>
      </c>
      <c r="J9" s="9">
        <v>965</v>
      </c>
      <c r="K9" s="9"/>
      <c r="L9" s="9"/>
      <c r="M9" s="9"/>
      <c r="N9" s="9">
        <f t="shared" ref="N9" si="0">SUM(B9:M9)</f>
        <v>9712</v>
      </c>
      <c r="O9" s="86"/>
    </row>
    <row r="10" spans="1:18">
      <c r="A10" s="133" t="s">
        <v>125</v>
      </c>
      <c r="B10" s="178">
        <f>+B9/B8-1</f>
        <v>0.17940199335548179</v>
      </c>
      <c r="C10" s="178">
        <f>+C9/C8-1</f>
        <v>0.23690773067331672</v>
      </c>
      <c r="D10" s="178">
        <f>+D9/D8-1</f>
        <v>0.15410199556541015</v>
      </c>
      <c r="E10" s="178">
        <f>+E9/E8-1</f>
        <v>5.8771929824561475E-2</v>
      </c>
      <c r="F10" s="178">
        <f t="shared" ref="F10" si="1">+F9/F8-1</f>
        <v>8.2361015785861191E-3</v>
      </c>
      <c r="G10" s="178">
        <f>+G9/G8-1</f>
        <v>-0.10526315789473684</v>
      </c>
      <c r="H10" s="178">
        <f>+H9/H8-1</f>
        <v>-0.1789722386296515</v>
      </c>
      <c r="I10" s="178">
        <f>+I9/I8-1</f>
        <v>-0.13491525423728812</v>
      </c>
      <c r="J10" s="178">
        <f>+J9/J8-1</f>
        <v>-0.12032816773017319</v>
      </c>
      <c r="K10" s="178"/>
      <c r="L10" s="178"/>
      <c r="M10" s="178"/>
      <c r="N10" s="206">
        <f ca="1">+N9/F14-1</f>
        <v>-4.3812149256670319E-2</v>
      </c>
    </row>
    <row r="11" spans="1:18">
      <c r="A11" s="2"/>
      <c r="B11" s="87"/>
      <c r="C11" s="87"/>
      <c r="D11" s="87"/>
      <c r="E11" s="87"/>
      <c r="F11" s="87"/>
      <c r="G11" s="87"/>
      <c r="H11" s="97"/>
      <c r="I11" s="97"/>
      <c r="J11" s="97"/>
      <c r="K11" s="97"/>
      <c r="L11" s="97"/>
      <c r="M11" s="97"/>
      <c r="N11" s="141"/>
    </row>
    <row r="12" spans="1:18" ht="24" customHeight="1">
      <c r="A12" s="237" t="s">
        <v>6</v>
      </c>
      <c r="B12" s="229" t="str">
        <f>'R_MC NEW 2022vs2021'!B12:C12</f>
        <v>SEPTEMBER</v>
      </c>
      <c r="C12" s="230"/>
      <c r="D12" s="231" t="s">
        <v>32</v>
      </c>
      <c r="E12" s="233" t="str">
        <f>'R_PTW 2022vs2021'!E9:F9</f>
        <v>JANUARY-SEPTEMBER</v>
      </c>
      <c r="F12" s="234"/>
      <c r="G12" s="231" t="s">
        <v>32</v>
      </c>
      <c r="H12" s="87"/>
      <c r="I12" s="88"/>
      <c r="J12" s="88"/>
      <c r="K12" s="88"/>
      <c r="L12" s="88"/>
      <c r="M12" s="88"/>
      <c r="N12" s="87"/>
    </row>
    <row r="13" spans="1:18" ht="21" customHeight="1">
      <c r="A13" s="238"/>
      <c r="B13" s="45">
        <f>'R_MC NEW 2022vs2021'!B13</f>
        <v>2022</v>
      </c>
      <c r="C13" s="45">
        <f>'R_MC NEW 2022vs2021'!C13</f>
        <v>2021</v>
      </c>
      <c r="D13" s="232"/>
      <c r="E13" s="45">
        <f>'R_MC NEW 2022vs2021'!E13</f>
        <v>2022</v>
      </c>
      <c r="F13" s="45">
        <f>'R_MC NEW 2022vs2021'!F13</f>
        <v>2021</v>
      </c>
      <c r="G13" s="232"/>
      <c r="H13" s="87"/>
      <c r="I13" s="88"/>
      <c r="J13" s="88"/>
      <c r="K13" s="88"/>
      <c r="L13" s="88"/>
      <c r="M13" s="88"/>
      <c r="N13" s="87"/>
    </row>
    <row r="14" spans="1:18" ht="19.5" customHeight="1">
      <c r="A14" s="89" t="s">
        <v>37</v>
      </c>
      <c r="B14" s="147">
        <f ca="1">OFFSET(A9,,COUNTA(B10:M10),,)</f>
        <v>965</v>
      </c>
      <c r="C14" s="147">
        <f ca="1">OFFSET(A8,,COUNTA(B10:M10),,)</f>
        <v>1097</v>
      </c>
      <c r="D14" s="177">
        <f ca="1">+B14/C14-1</f>
        <v>-0.12032816773017319</v>
      </c>
      <c r="E14" s="147">
        <f>+N9</f>
        <v>9712</v>
      </c>
      <c r="F14" s="148">
        <f ca="1">SUM(OFFSET(B8,,,,COUNTA(B10:M10)))</f>
        <v>10157</v>
      </c>
      <c r="G14" s="177">
        <f ca="1">+E14/F14-1</f>
        <v>-4.3812149256670319E-2</v>
      </c>
      <c r="H14" s="157"/>
      <c r="I14" s="88"/>
      <c r="J14" s="88"/>
      <c r="K14" s="88"/>
      <c r="L14" s="88"/>
      <c r="M14" s="88"/>
      <c r="N14" s="87"/>
    </row>
    <row r="15" spans="1:18">
      <c r="A15" s="90"/>
      <c r="H15" s="87"/>
      <c r="I15" s="88"/>
      <c r="J15" s="88"/>
      <c r="K15" s="88"/>
      <c r="L15" s="88"/>
      <c r="M15" s="88"/>
      <c r="N15" s="87"/>
    </row>
    <row r="39" spans="1:15">
      <c r="A39" s="2"/>
      <c r="B39" s="2"/>
      <c r="C39" s="91"/>
      <c r="D39" s="91"/>
      <c r="E39" s="91"/>
      <c r="F39" s="91"/>
      <c r="G39" s="2"/>
      <c r="H39" s="2"/>
      <c r="I39" s="2"/>
      <c r="J39" s="2"/>
      <c r="K39" s="2"/>
      <c r="L39" s="2"/>
      <c r="M39" s="2"/>
      <c r="N39" s="2"/>
      <c r="O39" s="2"/>
    </row>
    <row r="40" spans="1:15">
      <c r="A40" s="8" t="s">
        <v>74</v>
      </c>
    </row>
    <row r="41" spans="1:15">
      <c r="A41" s="13"/>
    </row>
    <row r="44" spans="1:15" hidden="1"/>
    <row r="45" spans="1:15" hidden="1">
      <c r="A45" t="s">
        <v>33</v>
      </c>
      <c r="B45">
        <v>139</v>
      </c>
      <c r="C45">
        <v>336</v>
      </c>
      <c r="D45">
        <v>503</v>
      </c>
      <c r="E45">
        <v>621</v>
      </c>
      <c r="F45">
        <v>785</v>
      </c>
      <c r="G45">
        <v>608</v>
      </c>
      <c r="H45">
        <v>455</v>
      </c>
      <c r="I45">
        <v>385</v>
      </c>
      <c r="J45">
        <v>308</v>
      </c>
      <c r="K45">
        <v>327</v>
      </c>
      <c r="L45">
        <v>270</v>
      </c>
      <c r="M45">
        <v>399</v>
      </c>
      <c r="N45">
        <v>5136</v>
      </c>
    </row>
    <row r="46" spans="1:15" hidden="1">
      <c r="B46" s="92">
        <v>0.53667953667953672</v>
      </c>
      <c r="C46" s="92">
        <v>0.57240204429301533</v>
      </c>
      <c r="D46" s="92">
        <v>0.50808080808080813</v>
      </c>
      <c r="E46" s="92">
        <v>0.38286066584463624</v>
      </c>
      <c r="F46" s="92">
        <v>0.53184281842818426</v>
      </c>
      <c r="G46" s="92">
        <v>0.39175257731958762</v>
      </c>
      <c r="H46" s="92">
        <v>0.33357771260997066</v>
      </c>
      <c r="I46" s="92">
        <v>0.40526315789473683</v>
      </c>
      <c r="J46" s="92">
        <v>0.44</v>
      </c>
      <c r="K46" s="92">
        <v>0.61350844277673544</v>
      </c>
      <c r="L46" s="92">
        <v>0.81818181818181823</v>
      </c>
      <c r="M46" s="92">
        <v>1.1981981981981982</v>
      </c>
      <c r="N46" s="92">
        <v>0.48017950635751683</v>
      </c>
    </row>
    <row r="47" spans="1:15" hidden="1">
      <c r="A47" t="s">
        <v>34</v>
      </c>
      <c r="B47" s="66">
        <v>316</v>
      </c>
      <c r="C47" s="93">
        <v>531</v>
      </c>
      <c r="D47" s="93">
        <v>826</v>
      </c>
      <c r="E47" s="93">
        <v>728</v>
      </c>
      <c r="F47" s="93">
        <v>677</v>
      </c>
      <c r="G47" s="93">
        <v>632</v>
      </c>
      <c r="H47" s="93">
        <v>583</v>
      </c>
      <c r="I47" s="93">
        <v>390</v>
      </c>
      <c r="J47">
        <v>402</v>
      </c>
      <c r="K47">
        <v>205</v>
      </c>
      <c r="L47">
        <v>225</v>
      </c>
      <c r="M47">
        <v>241</v>
      </c>
      <c r="N47">
        <v>5756</v>
      </c>
      <c r="O47">
        <v>2401</v>
      </c>
    </row>
    <row r="48" spans="1:15" hidden="1">
      <c r="B48" s="92">
        <v>2.1351351351351351</v>
      </c>
      <c r="C48" s="92">
        <v>2.0661478599221792</v>
      </c>
      <c r="D48" s="92">
        <v>0.7428057553956835</v>
      </c>
      <c r="E48" s="92">
        <v>0.4925575101488498</v>
      </c>
      <c r="F48" s="92">
        <v>0.55628594905505346</v>
      </c>
      <c r="G48" s="92">
        <v>0.51930977814297452</v>
      </c>
      <c r="H48" s="92">
        <v>0.52333931777378817</v>
      </c>
      <c r="I48" s="92">
        <v>0.48088779284833538</v>
      </c>
      <c r="J48" s="92">
        <v>0.73897058823529416</v>
      </c>
      <c r="K48" s="92">
        <v>0.66129032258064513</v>
      </c>
      <c r="L48" s="92">
        <v>0.8035714285714286</v>
      </c>
      <c r="M48" s="92">
        <v>1.0711111111111111</v>
      </c>
      <c r="N48" s="92">
        <v>0.6606220589923103</v>
      </c>
      <c r="O48" s="94" t="e">
        <v>#DIV/0!</v>
      </c>
    </row>
    <row r="49" spans="1:15" hidden="1">
      <c r="A49" t="s">
        <v>34</v>
      </c>
      <c r="B49" s="66">
        <v>171</v>
      </c>
      <c r="C49" s="93">
        <v>277</v>
      </c>
      <c r="D49" s="93">
        <v>688</v>
      </c>
      <c r="E49" s="93">
        <v>849</v>
      </c>
      <c r="F49" s="93"/>
      <c r="G49" s="93"/>
      <c r="H49" s="93"/>
      <c r="I49" s="93"/>
      <c r="N49">
        <v>1985</v>
      </c>
    </row>
    <row r="50" spans="1:15" hidden="1">
      <c r="B50" s="92">
        <v>0.70954356846473032</v>
      </c>
      <c r="C50" s="92">
        <v>0.9264214046822743</v>
      </c>
      <c r="D50" s="92">
        <v>0.71443406022845279</v>
      </c>
      <c r="E50" s="92">
        <v>0.57326130992572588</v>
      </c>
      <c r="F50" s="92">
        <v>0</v>
      </c>
      <c r="G50" s="92">
        <v>0</v>
      </c>
      <c r="H50" s="92" t="e">
        <v>#DIV/0!</v>
      </c>
      <c r="I50" s="92" t="e">
        <v>#DIV/0!</v>
      </c>
      <c r="J50" s="92" t="e">
        <v>#DIV/0!</v>
      </c>
      <c r="K50" s="92" t="e">
        <v>#DIV/0!</v>
      </c>
      <c r="L50" s="92" t="e">
        <v>#DIV/0!</v>
      </c>
      <c r="M50" s="92" t="e">
        <v>#DIV/0!</v>
      </c>
      <c r="N50" s="92">
        <v>0.35541629364368843</v>
      </c>
      <c r="O50" s="92"/>
    </row>
    <row r="51" spans="1:15" hidden="1"/>
  </sheetData>
  <mergeCells count="6">
    <mergeCell ref="A2:N2"/>
    <mergeCell ref="A12:A13"/>
    <mergeCell ref="B12:C12"/>
    <mergeCell ref="D12:D13"/>
    <mergeCell ref="E12:F12"/>
    <mergeCell ref="G12:G13"/>
  </mergeCells>
  <phoneticPr fontId="36" type="noConversion"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74" orientation="landscape" r:id="rId1"/>
  <headerFooter alignWithMargins="0">
    <oddHeader>&amp;L&amp;G</oddHeader>
  </headerFooter>
  <drawing r:id="rId2"/>
  <legacyDrawingHF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1:P235"/>
  <sheetViews>
    <sheetView showGridLines="0" zoomScale="110" zoomScaleNormal="110" workbookViewId="0">
      <selection activeCell="D15" sqref="D15:H17"/>
    </sheetView>
  </sheetViews>
  <sheetFormatPr defaultRowHeight="12.75"/>
  <cols>
    <col min="1" max="1" width="2" style="71" customWidth="1"/>
    <col min="2" max="2" width="8.140625" style="71" bestFit="1" customWidth="1"/>
    <col min="3" max="3" width="17.28515625" style="71" bestFit="1" customWidth="1"/>
    <col min="4" max="5" width="10.42578125" style="71" customWidth="1"/>
    <col min="6" max="7" width="9.140625" style="71"/>
    <col min="8" max="8" width="11.42578125" style="71" customWidth="1"/>
    <col min="9" max="9" width="11" style="71" customWidth="1"/>
    <col min="10" max="16384" width="9.140625" style="71"/>
  </cols>
  <sheetData>
    <row r="1" spans="2:16">
      <c r="B1" s="271"/>
      <c r="C1" s="271"/>
      <c r="D1" s="271"/>
      <c r="E1" s="271"/>
      <c r="F1" s="271"/>
      <c r="G1" s="271"/>
      <c r="H1" s="271"/>
      <c r="I1" s="70"/>
      <c r="J1" s="70"/>
      <c r="K1" s="70"/>
      <c r="L1" s="70"/>
    </row>
    <row r="2" spans="2:16" ht="14.25">
      <c r="B2" s="255" t="s">
        <v>153</v>
      </c>
      <c r="C2" s="255"/>
      <c r="D2" s="255"/>
      <c r="E2" s="255"/>
      <c r="F2" s="255"/>
      <c r="G2" s="255"/>
      <c r="H2" s="255"/>
      <c r="I2" s="270"/>
      <c r="J2" s="270"/>
      <c r="K2" s="270"/>
      <c r="L2" s="270"/>
    </row>
    <row r="3" spans="2:16" ht="24" customHeight="1">
      <c r="B3" s="257" t="s">
        <v>53</v>
      </c>
      <c r="C3" s="259" t="s">
        <v>54</v>
      </c>
      <c r="D3" s="242" t="str">
        <f>'R_MC 2022 rankings'!D3:H3</f>
        <v>January - September</v>
      </c>
      <c r="E3" s="243"/>
      <c r="F3" s="243"/>
      <c r="G3" s="243"/>
      <c r="H3" s="244"/>
      <c r="I3" s="72"/>
      <c r="J3" s="73"/>
      <c r="K3" s="73"/>
      <c r="L3" s="74"/>
      <c r="M3" s="75"/>
      <c r="N3" s="75"/>
      <c r="O3" s="75"/>
      <c r="P3" s="75"/>
    </row>
    <row r="4" spans="2:16">
      <c r="B4" s="258"/>
      <c r="C4" s="260"/>
      <c r="D4" s="104">
        <v>2022</v>
      </c>
      <c r="E4" s="105" t="s">
        <v>56</v>
      </c>
      <c r="F4" s="106">
        <v>2021</v>
      </c>
      <c r="G4" s="105" t="s">
        <v>56</v>
      </c>
      <c r="H4" s="107" t="s">
        <v>57</v>
      </c>
      <c r="I4" s="76"/>
      <c r="J4" s="77"/>
      <c r="K4" s="77"/>
      <c r="L4" s="78"/>
      <c r="M4" s="75"/>
      <c r="N4" s="79"/>
      <c r="O4" s="75"/>
      <c r="P4" s="76"/>
    </row>
    <row r="5" spans="2:16">
      <c r="B5" s="201">
        <v>1</v>
      </c>
      <c r="C5" s="207" t="s">
        <v>27</v>
      </c>
      <c r="D5" s="185">
        <v>2283</v>
      </c>
      <c r="E5" s="208">
        <v>0.23507001647446457</v>
      </c>
      <c r="F5" s="185">
        <v>1544</v>
      </c>
      <c r="G5" s="186">
        <v>0.15201338978044698</v>
      </c>
      <c r="H5" s="209">
        <v>0.47862694300518127</v>
      </c>
      <c r="I5" s="76"/>
      <c r="J5" s="77"/>
      <c r="K5" s="77"/>
      <c r="L5" s="78"/>
      <c r="M5" s="75"/>
      <c r="N5" s="79"/>
      <c r="O5" s="75"/>
      <c r="P5" s="76"/>
    </row>
    <row r="6" spans="2:16">
      <c r="B6" s="203">
        <v>2</v>
      </c>
      <c r="C6" s="210" t="s">
        <v>44</v>
      </c>
      <c r="D6" s="188">
        <v>1385</v>
      </c>
      <c r="E6" s="211">
        <v>0.14260708401976935</v>
      </c>
      <c r="F6" s="188">
        <v>1927</v>
      </c>
      <c r="G6" s="189">
        <v>0.18972137442158118</v>
      </c>
      <c r="H6" s="212">
        <v>-0.28126621691748832</v>
      </c>
      <c r="I6" s="76"/>
      <c r="J6" s="77"/>
      <c r="K6" s="77"/>
      <c r="L6" s="78"/>
      <c r="M6" s="75"/>
      <c r="N6" s="79"/>
      <c r="O6" s="75"/>
      <c r="P6" s="76"/>
    </row>
    <row r="7" spans="2:16">
      <c r="B7" s="203">
        <v>3</v>
      </c>
      <c r="C7" s="210" t="s">
        <v>72</v>
      </c>
      <c r="D7" s="188">
        <v>976</v>
      </c>
      <c r="E7" s="211">
        <v>0.10049423393739704</v>
      </c>
      <c r="F7" s="188">
        <v>918</v>
      </c>
      <c r="G7" s="189">
        <v>9.038101801713104E-2</v>
      </c>
      <c r="H7" s="212">
        <v>6.3180827886710311E-2</v>
      </c>
      <c r="I7" s="76"/>
      <c r="J7" s="77"/>
      <c r="K7" s="77"/>
      <c r="L7" s="78"/>
      <c r="M7" s="75"/>
      <c r="N7" s="79"/>
      <c r="O7" s="75"/>
      <c r="P7" s="76"/>
    </row>
    <row r="8" spans="2:16">
      <c r="B8" s="203">
        <v>4</v>
      </c>
      <c r="C8" s="210" t="s">
        <v>81</v>
      </c>
      <c r="D8" s="188">
        <v>538</v>
      </c>
      <c r="E8" s="211">
        <v>5.5395387149917624E-2</v>
      </c>
      <c r="F8" s="188">
        <v>543</v>
      </c>
      <c r="G8" s="189">
        <v>5.3460667519936993E-2</v>
      </c>
      <c r="H8" s="212">
        <v>-9.2081031307550409E-3</v>
      </c>
      <c r="I8" s="76"/>
      <c r="J8" s="77"/>
      <c r="K8" s="77"/>
      <c r="L8" s="78"/>
      <c r="M8" s="75"/>
      <c r="N8" s="79"/>
      <c r="O8" s="75"/>
      <c r="P8" s="76"/>
    </row>
    <row r="9" spans="2:16">
      <c r="B9" s="213">
        <v>5</v>
      </c>
      <c r="C9" s="214" t="s">
        <v>88</v>
      </c>
      <c r="D9" s="192">
        <v>464</v>
      </c>
      <c r="E9" s="215">
        <v>4.7775947281713346E-2</v>
      </c>
      <c r="F9" s="192">
        <v>471</v>
      </c>
      <c r="G9" s="193">
        <v>4.6371960224475733E-2</v>
      </c>
      <c r="H9" s="216">
        <v>-1.4861995753715496E-2</v>
      </c>
      <c r="I9" s="76"/>
      <c r="J9" s="77"/>
      <c r="K9" s="77"/>
      <c r="L9" s="78"/>
      <c r="M9" s="75"/>
      <c r="N9" s="79"/>
      <c r="O9" s="75"/>
      <c r="P9" s="76"/>
    </row>
    <row r="10" spans="2:16">
      <c r="B10" s="201">
        <v>6</v>
      </c>
      <c r="C10" s="207" t="s">
        <v>159</v>
      </c>
      <c r="D10" s="185">
        <v>408</v>
      </c>
      <c r="E10" s="208">
        <v>4.2009884678747944E-2</v>
      </c>
      <c r="F10" s="185">
        <v>582</v>
      </c>
      <c r="G10" s="186">
        <v>5.730038397164517E-2</v>
      </c>
      <c r="H10" s="209">
        <v>-0.2989690721649485</v>
      </c>
      <c r="I10" s="76"/>
      <c r="J10" s="77"/>
      <c r="K10" s="77"/>
      <c r="L10" s="78"/>
      <c r="M10" s="75"/>
      <c r="N10" s="79"/>
      <c r="O10" s="75"/>
      <c r="P10" s="76"/>
    </row>
    <row r="11" spans="2:16">
      <c r="B11" s="203">
        <v>7</v>
      </c>
      <c r="C11" s="210" t="s">
        <v>98</v>
      </c>
      <c r="D11" s="188">
        <v>356</v>
      </c>
      <c r="E11" s="211">
        <v>3.6655683690280064E-2</v>
      </c>
      <c r="F11" s="188">
        <v>438</v>
      </c>
      <c r="G11" s="189">
        <v>4.3122969380722652E-2</v>
      </c>
      <c r="H11" s="212">
        <v>-0.18721461187214616</v>
      </c>
      <c r="I11" s="76"/>
      <c r="J11" s="77"/>
      <c r="K11" s="77"/>
      <c r="L11" s="78"/>
      <c r="M11" s="75"/>
      <c r="N11" s="79"/>
      <c r="O11" s="75"/>
      <c r="P11" s="76"/>
    </row>
    <row r="12" spans="2:16">
      <c r="B12" s="203">
        <v>8</v>
      </c>
      <c r="C12" s="210" t="s">
        <v>102</v>
      </c>
      <c r="D12" s="188">
        <v>321</v>
      </c>
      <c r="E12" s="211">
        <v>3.3051894563426686E-2</v>
      </c>
      <c r="F12" s="188">
        <v>206</v>
      </c>
      <c r="G12" s="189">
        <v>2.0281579206458601E-2</v>
      </c>
      <c r="H12" s="212">
        <v>0.55825242718446599</v>
      </c>
      <c r="I12" s="76"/>
      <c r="J12" s="77"/>
      <c r="K12" s="77"/>
      <c r="L12" s="78"/>
      <c r="M12" s="75"/>
      <c r="N12" s="79"/>
      <c r="O12" s="75"/>
      <c r="P12" s="76"/>
    </row>
    <row r="13" spans="2:16">
      <c r="B13" s="203">
        <v>9</v>
      </c>
      <c r="C13" s="210" t="s">
        <v>29</v>
      </c>
      <c r="D13" s="188">
        <v>306</v>
      </c>
      <c r="E13" s="211">
        <v>3.1507413509060958E-2</v>
      </c>
      <c r="F13" s="188">
        <v>536</v>
      </c>
      <c r="G13" s="189">
        <v>5.2771487643989368E-2</v>
      </c>
      <c r="H13" s="212">
        <v>-0.42910447761194026</v>
      </c>
      <c r="I13" s="76"/>
      <c r="J13" s="77"/>
      <c r="K13" s="77"/>
      <c r="L13" s="78"/>
      <c r="M13" s="75"/>
      <c r="N13" s="79"/>
      <c r="O13" s="75"/>
      <c r="P13" s="76"/>
    </row>
    <row r="14" spans="2:16" ht="12.75" customHeight="1">
      <c r="B14" s="213">
        <v>10</v>
      </c>
      <c r="C14" s="214" t="s">
        <v>99</v>
      </c>
      <c r="D14" s="192">
        <v>294</v>
      </c>
      <c r="E14" s="215">
        <v>3.0271828665568368E-2</v>
      </c>
      <c r="F14" s="192">
        <v>350</v>
      </c>
      <c r="G14" s="193">
        <v>3.445899379738112E-2</v>
      </c>
      <c r="H14" s="216">
        <v>-0.16000000000000003</v>
      </c>
      <c r="I14" s="75"/>
      <c r="J14" s="78"/>
      <c r="K14" s="78"/>
      <c r="L14" s="78"/>
      <c r="N14" s="75"/>
      <c r="O14" s="75"/>
      <c r="P14" s="75"/>
    </row>
    <row r="15" spans="2:16">
      <c r="B15" s="251" t="s">
        <v>82</v>
      </c>
      <c r="C15" s="252"/>
      <c r="D15" s="155">
        <v>7331</v>
      </c>
      <c r="E15" s="195">
        <v>0.75483937397034595</v>
      </c>
      <c r="F15" s="161">
        <v>7515</v>
      </c>
      <c r="G15" s="195">
        <v>0.73988382396376884</v>
      </c>
      <c r="H15" s="196">
        <v>-2.4484364604125064E-2</v>
      </c>
      <c r="J15" s="76"/>
      <c r="K15" s="76"/>
      <c r="N15" s="75"/>
      <c r="O15" s="75"/>
      <c r="P15" s="75"/>
    </row>
    <row r="16" spans="2:16" ht="12.75" customHeight="1">
      <c r="B16" s="251" t="s">
        <v>83</v>
      </c>
      <c r="C16" s="252"/>
      <c r="D16" s="161">
        <v>2381</v>
      </c>
      <c r="E16" s="195">
        <v>0.24516062602965405</v>
      </c>
      <c r="F16" s="161">
        <v>2642</v>
      </c>
      <c r="G16" s="195">
        <v>0.26011617603623116</v>
      </c>
      <c r="H16" s="175">
        <v>-9.8788796366389153E-2</v>
      </c>
      <c r="I16" s="159"/>
      <c r="J16" s="76"/>
      <c r="K16" s="76"/>
    </row>
    <row r="17" spans="2:11">
      <c r="B17" s="251" t="s">
        <v>84</v>
      </c>
      <c r="C17" s="252"/>
      <c r="D17" s="197">
        <v>9712</v>
      </c>
      <c r="E17" s="198">
        <v>1.0000000000000011</v>
      </c>
      <c r="F17" s="197">
        <v>10157</v>
      </c>
      <c r="G17" s="199">
        <v>0.999999999999999</v>
      </c>
      <c r="H17" s="200">
        <v>-4.3812149256670319E-2</v>
      </c>
      <c r="J17" s="76"/>
      <c r="K17" s="76"/>
    </row>
    <row r="18" spans="2:11">
      <c r="B18" s="247" t="s">
        <v>74</v>
      </c>
      <c r="C18" s="247"/>
      <c r="D18" s="247"/>
      <c r="E18" s="247"/>
      <c r="F18" s="247"/>
      <c r="G18" s="247"/>
      <c r="H18" s="247"/>
      <c r="I18" s="76"/>
      <c r="J18" s="76"/>
      <c r="K18" s="76"/>
    </row>
    <row r="19" spans="2:11">
      <c r="B19" s="241" t="s">
        <v>41</v>
      </c>
      <c r="C19" s="241"/>
      <c r="D19" s="241"/>
      <c r="E19" s="241"/>
      <c r="F19" s="241"/>
      <c r="G19" s="241"/>
      <c r="H19" s="241"/>
      <c r="I19" s="76"/>
      <c r="J19" s="76"/>
      <c r="K19" s="76"/>
    </row>
    <row r="20" spans="2:11">
      <c r="B20" s="241"/>
      <c r="C20" s="241"/>
      <c r="D20" s="241"/>
      <c r="E20" s="241"/>
      <c r="F20" s="241"/>
      <c r="G20" s="241"/>
      <c r="H20" s="241"/>
      <c r="I20" s="76"/>
      <c r="J20" s="76"/>
      <c r="K20" s="76"/>
    </row>
    <row r="21" spans="2:11">
      <c r="B21" s="79"/>
      <c r="C21" s="79"/>
      <c r="D21" s="76"/>
      <c r="E21" s="76"/>
      <c r="F21" s="76"/>
      <c r="G21" s="76"/>
      <c r="H21" s="79"/>
      <c r="I21" s="76"/>
      <c r="J21" s="76"/>
      <c r="K21" s="76"/>
    </row>
    <row r="22" spans="2:11">
      <c r="B22" s="79"/>
      <c r="C22" s="80"/>
      <c r="D22" s="76"/>
      <c r="E22" s="76"/>
      <c r="F22" s="76"/>
      <c r="G22" s="76"/>
      <c r="H22" s="79"/>
      <c r="I22" s="76"/>
      <c r="J22" s="76"/>
      <c r="K22" s="76"/>
    </row>
    <row r="23" spans="2:11">
      <c r="B23" s="79"/>
      <c r="C23" s="79"/>
      <c r="D23" s="76"/>
      <c r="E23" s="76"/>
      <c r="F23" s="76"/>
      <c r="G23" s="76"/>
      <c r="H23" s="79"/>
      <c r="I23" s="76"/>
      <c r="J23" s="76"/>
      <c r="K23" s="76"/>
    </row>
    <row r="24" spans="2:11">
      <c r="B24" s="79"/>
      <c r="C24" s="79"/>
      <c r="D24" s="76"/>
      <c r="E24" s="76"/>
      <c r="F24" s="76"/>
      <c r="G24" s="76"/>
      <c r="H24" s="79"/>
      <c r="I24" s="76"/>
      <c r="J24" s="76"/>
      <c r="K24" s="76"/>
    </row>
    <row r="25" spans="2:11">
      <c r="B25" s="79"/>
      <c r="C25" s="79"/>
      <c r="D25" s="76"/>
      <c r="E25" s="76"/>
      <c r="F25" s="76"/>
      <c r="G25" s="76"/>
      <c r="H25" s="79"/>
      <c r="I25" s="76"/>
      <c r="J25" s="76"/>
      <c r="K25" s="76"/>
    </row>
    <row r="26" spans="2:11">
      <c r="B26" s="79"/>
      <c r="C26" s="79"/>
      <c r="D26" s="76"/>
      <c r="E26" s="76"/>
      <c r="F26" s="76"/>
      <c r="G26" s="76"/>
      <c r="H26" s="79"/>
      <c r="I26" s="76"/>
      <c r="J26" s="76"/>
      <c r="K26" s="76"/>
    </row>
    <row r="27" spans="2:11">
      <c r="B27" s="79"/>
      <c r="C27" s="80"/>
      <c r="D27" s="76"/>
      <c r="E27" s="76"/>
      <c r="F27" s="76"/>
      <c r="G27" s="76"/>
      <c r="H27" s="79"/>
      <c r="I27" s="76"/>
      <c r="J27" s="76"/>
      <c r="K27" s="76"/>
    </row>
    <row r="28" spans="2:11">
      <c r="B28" s="79"/>
      <c r="C28" s="79"/>
      <c r="D28" s="76"/>
      <c r="E28" s="76"/>
      <c r="F28" s="76"/>
      <c r="G28" s="76"/>
      <c r="H28" s="79"/>
      <c r="I28" s="76"/>
      <c r="J28" s="76"/>
      <c r="K28" s="76"/>
    </row>
    <row r="29" spans="2:11">
      <c r="B29" s="79"/>
      <c r="C29" s="80"/>
      <c r="D29" s="76"/>
      <c r="E29" s="76"/>
      <c r="F29" s="76"/>
      <c r="G29" s="76"/>
      <c r="H29" s="79"/>
      <c r="I29" s="76"/>
      <c r="J29" s="76"/>
      <c r="K29" s="76"/>
    </row>
    <row r="30" spans="2:11">
      <c r="B30" s="79"/>
      <c r="C30" s="79"/>
      <c r="D30" s="76"/>
      <c r="E30" s="76"/>
      <c r="F30" s="76"/>
      <c r="G30" s="76"/>
      <c r="H30" s="79"/>
      <c r="I30" s="76"/>
      <c r="J30" s="76"/>
      <c r="K30" s="76"/>
    </row>
    <row r="31" spans="2:11">
      <c r="B31" s="79"/>
      <c r="C31" s="79"/>
      <c r="D31" s="76"/>
      <c r="E31" s="76"/>
      <c r="F31" s="76"/>
      <c r="G31" s="76"/>
      <c r="H31" s="79"/>
      <c r="I31" s="76"/>
      <c r="J31" s="76"/>
      <c r="K31" s="76"/>
    </row>
    <row r="32" spans="2:11">
      <c r="B32" s="79"/>
      <c r="C32" s="79"/>
      <c r="D32" s="76"/>
      <c r="E32" s="76"/>
      <c r="F32" s="76"/>
      <c r="G32" s="76"/>
      <c r="H32" s="79"/>
      <c r="I32" s="76"/>
      <c r="J32" s="76"/>
      <c r="K32" s="76"/>
    </row>
    <row r="33" spans="2:11">
      <c r="B33" s="79"/>
      <c r="C33" s="79"/>
      <c r="D33" s="76"/>
      <c r="E33" s="76"/>
      <c r="F33" s="76"/>
      <c r="G33" s="76"/>
      <c r="H33" s="79"/>
      <c r="I33" s="76"/>
      <c r="J33" s="76"/>
      <c r="K33" s="76"/>
    </row>
    <row r="34" spans="2:11">
      <c r="B34" s="79"/>
      <c r="C34" s="80"/>
      <c r="D34" s="76"/>
      <c r="E34" s="76"/>
      <c r="F34" s="76"/>
      <c r="G34" s="76"/>
      <c r="H34" s="79"/>
      <c r="I34" s="76"/>
      <c r="J34" s="76"/>
      <c r="K34" s="76"/>
    </row>
    <row r="35" spans="2:11">
      <c r="B35" s="79"/>
      <c r="C35" s="79"/>
      <c r="D35" s="76"/>
      <c r="E35" s="76"/>
      <c r="F35" s="76"/>
      <c r="G35" s="76"/>
      <c r="H35" s="79"/>
      <c r="I35" s="76"/>
      <c r="J35" s="76"/>
      <c r="K35" s="76"/>
    </row>
    <row r="36" spans="2:11">
      <c r="B36" s="79"/>
      <c r="C36" s="79"/>
      <c r="D36" s="76"/>
      <c r="E36" s="76"/>
      <c r="F36" s="76"/>
      <c r="G36" s="76"/>
      <c r="H36" s="79"/>
      <c r="I36" s="76"/>
      <c r="J36" s="76"/>
      <c r="K36" s="76"/>
    </row>
    <row r="37" spans="2:11">
      <c r="B37" s="79"/>
      <c r="C37" s="79"/>
      <c r="D37" s="76"/>
      <c r="E37" s="76"/>
      <c r="F37" s="76"/>
      <c r="G37" s="76"/>
      <c r="H37" s="79"/>
      <c r="I37" s="76"/>
      <c r="J37" s="76"/>
      <c r="K37" s="76"/>
    </row>
    <row r="38" spans="2:11">
      <c r="B38" s="79"/>
      <c r="C38" s="79"/>
      <c r="D38" s="76"/>
      <c r="E38" s="76"/>
      <c r="F38" s="76"/>
      <c r="G38" s="76"/>
      <c r="H38" s="79"/>
      <c r="I38" s="76"/>
      <c r="J38" s="76"/>
      <c r="K38" s="76"/>
    </row>
    <row r="39" spans="2:11">
      <c r="B39" s="79"/>
      <c r="C39" s="79"/>
      <c r="D39" s="76"/>
      <c r="E39" s="76"/>
      <c r="F39" s="76"/>
      <c r="G39" s="76"/>
      <c r="H39" s="79"/>
      <c r="I39" s="76"/>
      <c r="J39" s="76"/>
      <c r="K39" s="76"/>
    </row>
    <row r="40" spans="2:11">
      <c r="B40" s="79"/>
      <c r="C40" s="80"/>
      <c r="D40" s="76"/>
      <c r="E40" s="76"/>
      <c r="F40" s="76"/>
      <c r="G40" s="76"/>
      <c r="H40" s="79"/>
      <c r="I40" s="76"/>
      <c r="J40" s="76"/>
      <c r="K40" s="76"/>
    </row>
    <row r="41" spans="2:11">
      <c r="B41" s="79"/>
      <c r="C41" s="79"/>
      <c r="D41" s="76"/>
      <c r="E41" s="76"/>
      <c r="F41" s="76"/>
      <c r="G41" s="76"/>
      <c r="H41" s="79"/>
      <c r="I41" s="76"/>
      <c r="J41" s="76"/>
      <c r="K41" s="76"/>
    </row>
    <row r="42" spans="2:11">
      <c r="B42" s="79"/>
      <c r="C42" s="79"/>
      <c r="D42" s="76"/>
      <c r="E42" s="76"/>
      <c r="F42" s="76"/>
      <c r="G42" s="76"/>
      <c r="H42" s="79"/>
      <c r="I42" s="76"/>
      <c r="J42" s="76"/>
      <c r="K42" s="76"/>
    </row>
    <row r="43" spans="2:11">
      <c r="B43" s="79"/>
      <c r="C43" s="79"/>
      <c r="D43" s="76"/>
      <c r="E43" s="76"/>
      <c r="F43" s="76"/>
      <c r="G43" s="76"/>
      <c r="H43" s="79"/>
      <c r="I43" s="76"/>
      <c r="J43" s="76"/>
      <c r="K43" s="76"/>
    </row>
    <row r="44" spans="2:11">
      <c r="B44" s="79"/>
      <c r="C44" s="80"/>
      <c r="D44" s="76"/>
      <c r="E44" s="76"/>
      <c r="F44" s="76"/>
      <c r="G44" s="76"/>
      <c r="H44" s="79"/>
      <c r="I44" s="76"/>
      <c r="J44" s="76"/>
      <c r="K44" s="76"/>
    </row>
    <row r="45" spans="2:11">
      <c r="B45" s="79"/>
      <c r="C45" s="79"/>
      <c r="D45" s="76"/>
      <c r="E45" s="76"/>
      <c r="F45" s="76"/>
      <c r="G45" s="76"/>
      <c r="H45" s="79"/>
      <c r="I45" s="76"/>
      <c r="J45" s="76"/>
      <c r="K45" s="76"/>
    </row>
    <row r="46" spans="2:11">
      <c r="B46" s="79"/>
      <c r="C46" s="79"/>
      <c r="D46" s="76"/>
      <c r="E46" s="76"/>
      <c r="F46" s="76"/>
      <c r="G46" s="76"/>
      <c r="H46" s="79"/>
      <c r="I46" s="76"/>
      <c r="J46" s="76"/>
      <c r="K46" s="76"/>
    </row>
    <row r="47" spans="2:11">
      <c r="B47" s="79"/>
      <c r="C47" s="79"/>
      <c r="D47" s="76"/>
      <c r="E47" s="76"/>
      <c r="F47" s="76"/>
      <c r="G47" s="76"/>
      <c r="H47" s="79"/>
      <c r="I47" s="76"/>
      <c r="J47" s="76"/>
      <c r="K47" s="76"/>
    </row>
    <row r="48" spans="2:11">
      <c r="B48" s="79"/>
      <c r="C48" s="80"/>
      <c r="D48" s="76"/>
      <c r="E48" s="76"/>
      <c r="F48" s="76"/>
      <c r="G48" s="76"/>
      <c r="H48" s="79"/>
      <c r="I48" s="76"/>
      <c r="J48" s="76"/>
      <c r="K48" s="76"/>
    </row>
    <row r="49" spans="2:11">
      <c r="B49" s="79"/>
      <c r="C49" s="79"/>
      <c r="D49" s="76"/>
      <c r="E49" s="76"/>
      <c r="F49" s="76"/>
      <c r="G49" s="76"/>
      <c r="H49" s="79"/>
      <c r="I49" s="76"/>
      <c r="J49" s="76"/>
      <c r="K49" s="76"/>
    </row>
    <row r="50" spans="2:11">
      <c r="B50" s="79"/>
      <c r="C50" s="79"/>
      <c r="D50" s="76"/>
      <c r="E50" s="76"/>
      <c r="F50" s="76"/>
      <c r="G50" s="76"/>
      <c r="H50" s="79"/>
      <c r="I50" s="76"/>
      <c r="J50" s="76"/>
      <c r="K50" s="76"/>
    </row>
    <row r="51" spans="2:11">
      <c r="B51" s="79"/>
      <c r="C51" s="79"/>
      <c r="D51" s="76"/>
      <c r="E51" s="76"/>
      <c r="F51" s="76"/>
      <c r="G51" s="76"/>
      <c r="H51" s="79"/>
      <c r="I51" s="76"/>
      <c r="J51" s="76"/>
      <c r="K51" s="76"/>
    </row>
    <row r="52" spans="2:11">
      <c r="B52" s="79"/>
      <c r="C52" s="79"/>
      <c r="D52" s="76"/>
      <c r="E52" s="76"/>
      <c r="F52" s="76"/>
      <c r="G52" s="76"/>
      <c r="H52" s="79"/>
      <c r="I52" s="76"/>
      <c r="J52" s="76"/>
      <c r="K52" s="76"/>
    </row>
    <row r="53" spans="2:11">
      <c r="B53" s="79"/>
      <c r="C53" s="80"/>
      <c r="D53" s="76"/>
      <c r="E53" s="76"/>
      <c r="F53" s="76"/>
      <c r="G53" s="76"/>
      <c r="H53" s="79"/>
      <c r="I53" s="76"/>
      <c r="J53" s="76"/>
      <c r="K53" s="76"/>
    </row>
    <row r="54" spans="2:11">
      <c r="B54" s="79"/>
      <c r="C54" s="79"/>
      <c r="D54" s="76"/>
      <c r="E54" s="76"/>
      <c r="F54" s="76"/>
      <c r="G54" s="76"/>
      <c r="H54" s="79"/>
      <c r="I54" s="76"/>
      <c r="J54" s="76"/>
      <c r="K54" s="76"/>
    </row>
    <row r="55" spans="2:11">
      <c r="B55" s="79"/>
      <c r="C55" s="79"/>
      <c r="D55" s="76"/>
      <c r="E55" s="76"/>
      <c r="F55" s="76"/>
      <c r="G55" s="76"/>
      <c r="H55" s="79"/>
      <c r="I55" s="76"/>
      <c r="J55" s="76"/>
      <c r="K55" s="76"/>
    </row>
    <row r="56" spans="2:11">
      <c r="B56" s="79"/>
      <c r="C56" s="79"/>
      <c r="D56" s="76"/>
      <c r="E56" s="76"/>
      <c r="F56" s="76"/>
      <c r="G56" s="76"/>
      <c r="H56" s="79"/>
      <c r="I56" s="76"/>
      <c r="J56" s="76"/>
      <c r="K56" s="76"/>
    </row>
    <row r="57" spans="2:11">
      <c r="B57" s="79"/>
      <c r="C57" s="79"/>
      <c r="D57" s="76"/>
      <c r="E57" s="76"/>
      <c r="F57" s="76"/>
      <c r="G57" s="76"/>
      <c r="H57" s="79"/>
      <c r="I57" s="76"/>
      <c r="J57" s="76"/>
      <c r="K57" s="76"/>
    </row>
    <row r="58" spans="2:11">
      <c r="B58" s="79"/>
      <c r="C58" s="79"/>
      <c r="D58" s="76"/>
      <c r="E58" s="76"/>
      <c r="F58" s="76"/>
      <c r="G58" s="76"/>
      <c r="H58" s="79"/>
      <c r="I58" s="76"/>
      <c r="J58" s="76"/>
      <c r="K58" s="76"/>
    </row>
    <row r="59" spans="2:11">
      <c r="B59" s="79"/>
      <c r="C59" s="80"/>
      <c r="D59" s="76"/>
      <c r="E59" s="76"/>
      <c r="F59" s="76"/>
      <c r="G59" s="76"/>
      <c r="H59" s="79"/>
      <c r="I59" s="76"/>
      <c r="J59" s="76"/>
      <c r="K59" s="76"/>
    </row>
    <row r="60" spans="2:11">
      <c r="B60" s="79"/>
      <c r="C60" s="79"/>
      <c r="D60" s="76"/>
      <c r="E60" s="76"/>
      <c r="F60" s="76"/>
      <c r="G60" s="76"/>
      <c r="H60" s="79"/>
      <c r="I60" s="76"/>
      <c r="J60" s="76"/>
      <c r="K60" s="76"/>
    </row>
    <row r="61" spans="2:11">
      <c r="B61" s="79"/>
      <c r="C61" s="79"/>
      <c r="D61" s="76"/>
      <c r="E61" s="76"/>
      <c r="F61" s="76"/>
      <c r="G61" s="76"/>
      <c r="H61" s="79"/>
      <c r="I61" s="76"/>
      <c r="J61" s="76"/>
      <c r="K61" s="76"/>
    </row>
    <row r="62" spans="2:11">
      <c r="B62" s="79"/>
      <c r="C62" s="79"/>
      <c r="D62" s="76"/>
      <c r="E62" s="76"/>
      <c r="F62" s="76"/>
      <c r="G62" s="76"/>
      <c r="H62" s="79"/>
      <c r="I62" s="76"/>
      <c r="J62" s="76"/>
      <c r="K62" s="76"/>
    </row>
    <row r="63" spans="2:11">
      <c r="B63" s="79"/>
      <c r="C63" s="79"/>
      <c r="D63" s="76"/>
      <c r="E63" s="76"/>
      <c r="F63" s="76"/>
      <c r="G63" s="76"/>
      <c r="H63" s="79"/>
      <c r="I63" s="76"/>
      <c r="J63" s="76"/>
      <c r="K63" s="76"/>
    </row>
    <row r="64" spans="2:11">
      <c r="B64" s="79"/>
      <c r="C64" s="79"/>
      <c r="D64" s="76"/>
      <c r="E64" s="76"/>
      <c r="F64" s="76"/>
      <c r="G64" s="76"/>
      <c r="H64" s="79"/>
      <c r="I64" s="76"/>
      <c r="J64" s="76"/>
      <c r="K64" s="76"/>
    </row>
    <row r="65" spans="2:11">
      <c r="B65" s="79"/>
      <c r="C65" s="79"/>
      <c r="D65" s="76"/>
      <c r="E65" s="76"/>
      <c r="F65" s="76"/>
      <c r="G65" s="76"/>
      <c r="H65" s="79"/>
      <c r="I65" s="76"/>
      <c r="J65" s="76"/>
      <c r="K65" s="76"/>
    </row>
    <row r="66" spans="2:11">
      <c r="B66" s="79"/>
      <c r="C66" s="79"/>
      <c r="D66" s="76"/>
      <c r="E66" s="76"/>
      <c r="F66" s="76"/>
      <c r="G66" s="76"/>
      <c r="H66" s="79"/>
      <c r="I66" s="76"/>
      <c r="J66" s="76"/>
      <c r="K66" s="76"/>
    </row>
    <row r="67" spans="2:11">
      <c r="B67" s="79"/>
      <c r="C67" s="79"/>
      <c r="D67" s="76"/>
      <c r="E67" s="76"/>
      <c r="F67" s="76"/>
      <c r="G67" s="76"/>
      <c r="H67" s="79"/>
      <c r="I67" s="76"/>
      <c r="J67" s="76"/>
      <c r="K67" s="76"/>
    </row>
    <row r="68" spans="2:11">
      <c r="B68" s="79"/>
      <c r="C68" s="79"/>
      <c r="D68" s="76"/>
      <c r="E68" s="76"/>
      <c r="F68" s="76"/>
      <c r="G68" s="76"/>
      <c r="H68" s="79"/>
      <c r="I68" s="76"/>
      <c r="J68" s="76"/>
      <c r="K68" s="76"/>
    </row>
    <row r="69" spans="2:11">
      <c r="B69" s="79"/>
      <c r="C69" s="79"/>
      <c r="D69" s="76"/>
      <c r="E69" s="76"/>
      <c r="F69" s="76"/>
      <c r="G69" s="76"/>
      <c r="H69" s="79"/>
      <c r="I69" s="76"/>
      <c r="J69" s="76"/>
      <c r="K69" s="76"/>
    </row>
    <row r="70" spans="2:11">
      <c r="B70" s="79"/>
      <c r="C70" s="79"/>
      <c r="D70" s="76"/>
      <c r="E70" s="76"/>
      <c r="F70" s="76"/>
      <c r="G70" s="76"/>
      <c r="H70" s="79"/>
      <c r="I70" s="76"/>
      <c r="J70" s="76"/>
      <c r="K70" s="76"/>
    </row>
    <row r="71" spans="2:11">
      <c r="B71" s="79"/>
      <c r="C71" s="79"/>
      <c r="D71" s="76"/>
      <c r="E71" s="76"/>
      <c r="F71" s="76"/>
      <c r="G71" s="76"/>
      <c r="H71" s="79"/>
      <c r="I71" s="76"/>
      <c r="J71" s="76"/>
      <c r="K71" s="76"/>
    </row>
    <row r="72" spans="2:11">
      <c r="B72" s="79"/>
      <c r="C72" s="80"/>
      <c r="D72" s="76"/>
      <c r="E72" s="76"/>
      <c r="F72" s="76"/>
      <c r="G72" s="76"/>
      <c r="H72" s="79"/>
      <c r="I72" s="76"/>
      <c r="J72" s="76"/>
      <c r="K72" s="76"/>
    </row>
    <row r="73" spans="2:11">
      <c r="B73" s="79"/>
      <c r="C73" s="79"/>
      <c r="D73" s="76"/>
      <c r="E73" s="76"/>
      <c r="F73" s="76"/>
      <c r="G73" s="76"/>
      <c r="H73" s="79"/>
      <c r="I73" s="76"/>
      <c r="J73" s="76"/>
      <c r="K73" s="76"/>
    </row>
    <row r="74" spans="2:11">
      <c r="B74" s="79"/>
      <c r="C74" s="79"/>
      <c r="D74" s="76"/>
      <c r="E74" s="76"/>
      <c r="F74" s="76"/>
      <c r="G74" s="76"/>
      <c r="H74" s="79"/>
      <c r="I74" s="76"/>
      <c r="J74" s="76"/>
      <c r="K74" s="76"/>
    </row>
    <row r="75" spans="2:11">
      <c r="B75" s="79"/>
      <c r="C75" s="79"/>
      <c r="D75" s="76"/>
      <c r="E75" s="76"/>
      <c r="F75" s="76"/>
      <c r="G75" s="76"/>
      <c r="H75" s="79"/>
      <c r="I75" s="76"/>
      <c r="J75" s="76"/>
      <c r="K75" s="76"/>
    </row>
    <row r="76" spans="2:11">
      <c r="B76" s="79"/>
      <c r="C76" s="79"/>
      <c r="D76" s="76"/>
      <c r="E76" s="76"/>
      <c r="F76" s="76"/>
      <c r="G76" s="76"/>
      <c r="H76" s="79"/>
      <c r="I76" s="76"/>
      <c r="J76" s="76"/>
      <c r="K76" s="76"/>
    </row>
    <row r="77" spans="2:11">
      <c r="B77" s="79"/>
      <c r="C77" s="79"/>
      <c r="D77" s="76"/>
      <c r="E77" s="76"/>
      <c r="F77" s="76"/>
      <c r="G77" s="76"/>
      <c r="H77" s="79"/>
      <c r="I77" s="76"/>
      <c r="J77" s="76"/>
      <c r="K77" s="76"/>
    </row>
    <row r="78" spans="2:11">
      <c r="B78" s="79"/>
      <c r="C78" s="79"/>
      <c r="D78" s="76"/>
      <c r="E78" s="76"/>
      <c r="F78" s="76"/>
      <c r="G78" s="76"/>
      <c r="H78" s="79"/>
      <c r="I78" s="76"/>
      <c r="J78" s="76"/>
      <c r="K78" s="76"/>
    </row>
    <row r="79" spans="2:11">
      <c r="B79" s="79"/>
      <c r="C79" s="79"/>
      <c r="D79" s="76"/>
      <c r="E79" s="76"/>
      <c r="F79" s="76"/>
      <c r="G79" s="76"/>
      <c r="H79" s="79"/>
      <c r="I79" s="76"/>
      <c r="J79" s="76"/>
      <c r="K79" s="76"/>
    </row>
    <row r="80" spans="2:11">
      <c r="B80" s="79"/>
      <c r="C80" s="79"/>
      <c r="D80" s="76"/>
      <c r="E80" s="76"/>
      <c r="F80" s="76"/>
      <c r="G80" s="76"/>
      <c r="H80" s="79"/>
      <c r="I80" s="76"/>
      <c r="J80" s="76"/>
      <c r="K80" s="76"/>
    </row>
    <row r="81" spans="2:11">
      <c r="B81" s="79"/>
      <c r="C81" s="79"/>
      <c r="D81" s="76"/>
      <c r="E81" s="76"/>
      <c r="F81" s="76"/>
      <c r="G81" s="76"/>
      <c r="H81" s="79"/>
      <c r="I81" s="76"/>
      <c r="J81" s="76"/>
      <c r="K81" s="76"/>
    </row>
    <row r="82" spans="2:11">
      <c r="B82" s="79"/>
      <c r="C82" s="79"/>
      <c r="D82" s="76"/>
      <c r="E82" s="76"/>
      <c r="F82" s="76"/>
      <c r="G82" s="76"/>
      <c r="H82" s="79"/>
      <c r="I82" s="76"/>
      <c r="J82" s="76"/>
      <c r="K82" s="76"/>
    </row>
    <row r="83" spans="2:11">
      <c r="B83" s="79"/>
      <c r="C83" s="79"/>
      <c r="D83" s="76"/>
      <c r="E83" s="76"/>
      <c r="F83" s="76"/>
      <c r="G83" s="76"/>
      <c r="H83" s="79"/>
      <c r="I83" s="76"/>
      <c r="J83" s="76"/>
      <c r="K83" s="76"/>
    </row>
    <row r="84" spans="2:11">
      <c r="B84" s="79"/>
      <c r="C84" s="79"/>
      <c r="D84" s="76"/>
      <c r="E84" s="76"/>
      <c r="F84" s="76"/>
      <c r="G84" s="76"/>
      <c r="H84" s="79"/>
      <c r="I84" s="76"/>
      <c r="J84" s="76"/>
      <c r="K84" s="76"/>
    </row>
    <row r="85" spans="2:11">
      <c r="B85" s="79"/>
      <c r="C85" s="79"/>
      <c r="D85" s="76"/>
      <c r="E85" s="76"/>
      <c r="F85" s="76"/>
      <c r="G85" s="76"/>
      <c r="H85" s="79"/>
      <c r="I85" s="76"/>
      <c r="J85" s="76"/>
      <c r="K85" s="76"/>
    </row>
    <row r="86" spans="2:11">
      <c r="B86" s="79"/>
      <c r="C86" s="79"/>
      <c r="D86" s="76"/>
      <c r="E86" s="76"/>
      <c r="F86" s="76"/>
      <c r="G86" s="76"/>
      <c r="H86" s="79"/>
      <c r="I86" s="76"/>
      <c r="J86" s="76"/>
      <c r="K86" s="76"/>
    </row>
    <row r="87" spans="2:11">
      <c r="B87" s="79"/>
      <c r="C87" s="79"/>
      <c r="D87" s="76"/>
      <c r="E87" s="76"/>
      <c r="F87" s="76"/>
      <c r="G87" s="76"/>
      <c r="H87" s="79"/>
      <c r="I87" s="76"/>
      <c r="J87" s="76"/>
      <c r="K87" s="76"/>
    </row>
    <row r="88" spans="2:11">
      <c r="B88" s="79"/>
      <c r="C88" s="79"/>
      <c r="D88" s="76"/>
      <c r="E88" s="76"/>
      <c r="F88" s="76"/>
      <c r="G88" s="76"/>
      <c r="H88" s="79"/>
      <c r="I88" s="76"/>
      <c r="J88" s="76"/>
      <c r="K88" s="76"/>
    </row>
    <row r="89" spans="2:11">
      <c r="B89" s="79"/>
      <c r="C89" s="79"/>
      <c r="D89" s="76"/>
      <c r="E89" s="76"/>
      <c r="F89" s="76"/>
      <c r="G89" s="76"/>
      <c r="H89" s="79"/>
      <c r="I89" s="76"/>
      <c r="J89" s="76"/>
      <c r="K89" s="76"/>
    </row>
    <row r="90" spans="2:11">
      <c r="B90" s="79"/>
      <c r="C90" s="79"/>
      <c r="D90" s="76"/>
      <c r="E90" s="76"/>
      <c r="F90" s="76"/>
      <c r="G90" s="76"/>
      <c r="H90" s="79"/>
      <c r="I90" s="76"/>
      <c r="J90" s="76"/>
      <c r="K90" s="76"/>
    </row>
    <row r="91" spans="2:11">
      <c r="B91" s="79"/>
      <c r="C91" s="79"/>
      <c r="D91" s="76"/>
      <c r="E91" s="76"/>
      <c r="F91" s="76"/>
      <c r="G91" s="76"/>
      <c r="H91" s="79"/>
      <c r="I91" s="76"/>
      <c r="J91" s="76"/>
      <c r="K91" s="76"/>
    </row>
    <row r="92" spans="2:11">
      <c r="B92" s="79"/>
      <c r="C92" s="79"/>
      <c r="D92" s="76"/>
      <c r="E92" s="76"/>
      <c r="F92" s="76"/>
      <c r="G92" s="76"/>
      <c r="H92" s="79"/>
      <c r="I92" s="76"/>
      <c r="J92" s="76"/>
      <c r="K92" s="76"/>
    </row>
    <row r="93" spans="2:11">
      <c r="B93" s="79"/>
      <c r="C93" s="79"/>
      <c r="D93" s="76"/>
      <c r="E93" s="76"/>
      <c r="F93" s="76"/>
      <c r="G93" s="76"/>
      <c r="H93" s="79"/>
      <c r="I93" s="76"/>
      <c r="J93" s="76"/>
      <c r="K93" s="76"/>
    </row>
    <row r="94" spans="2:11">
      <c r="B94" s="79"/>
      <c r="C94" s="79"/>
      <c r="D94" s="76"/>
      <c r="E94" s="76"/>
      <c r="F94" s="76"/>
      <c r="G94" s="76"/>
      <c r="H94" s="79"/>
      <c r="I94" s="76"/>
      <c r="J94" s="76"/>
      <c r="K94" s="76"/>
    </row>
    <row r="95" spans="2:11">
      <c r="B95" s="79"/>
      <c r="C95" s="79"/>
      <c r="D95" s="76"/>
      <c r="E95" s="76"/>
      <c r="F95" s="76"/>
      <c r="G95" s="76"/>
      <c r="H95" s="79"/>
      <c r="I95" s="76"/>
      <c r="J95" s="76"/>
      <c r="K95" s="76"/>
    </row>
    <row r="96" spans="2:11">
      <c r="B96" s="79"/>
      <c r="C96" s="80"/>
      <c r="D96" s="76"/>
      <c r="E96" s="76"/>
      <c r="F96" s="76"/>
      <c r="G96" s="76"/>
      <c r="H96" s="79"/>
      <c r="I96" s="76"/>
      <c r="J96" s="76"/>
      <c r="K96" s="76"/>
    </row>
    <row r="97" spans="2:11">
      <c r="B97" s="79"/>
      <c r="C97" s="79"/>
      <c r="D97" s="76"/>
      <c r="E97" s="76"/>
      <c r="F97" s="76"/>
      <c r="G97" s="76"/>
      <c r="H97" s="79"/>
      <c r="I97" s="76"/>
      <c r="J97" s="76"/>
      <c r="K97" s="76"/>
    </row>
    <row r="98" spans="2:11">
      <c r="B98" s="79"/>
      <c r="C98" s="79"/>
      <c r="D98" s="76"/>
      <c r="E98" s="76"/>
      <c r="F98" s="76"/>
      <c r="G98" s="76"/>
      <c r="H98" s="79"/>
      <c r="I98" s="76"/>
      <c r="J98" s="76"/>
      <c r="K98" s="76"/>
    </row>
    <row r="99" spans="2:11">
      <c r="B99" s="79"/>
      <c r="C99" s="79"/>
      <c r="D99" s="76"/>
      <c r="E99" s="76"/>
      <c r="F99" s="76"/>
      <c r="G99" s="76"/>
      <c r="H99" s="79"/>
      <c r="I99" s="76"/>
      <c r="J99" s="76"/>
      <c r="K99" s="76"/>
    </row>
    <row r="100" spans="2:11">
      <c r="B100" s="79"/>
      <c r="C100" s="79"/>
      <c r="D100" s="76"/>
      <c r="E100" s="76"/>
      <c r="F100" s="76"/>
      <c r="G100" s="76"/>
      <c r="H100" s="79"/>
      <c r="I100" s="76"/>
      <c r="J100" s="76"/>
      <c r="K100" s="76"/>
    </row>
    <row r="101" spans="2:11">
      <c r="B101" s="79"/>
      <c r="C101" s="79"/>
      <c r="D101" s="76"/>
      <c r="E101" s="76"/>
      <c r="F101" s="76"/>
      <c r="G101" s="76"/>
      <c r="H101" s="79"/>
      <c r="I101" s="76"/>
      <c r="J101" s="76"/>
      <c r="K101" s="76"/>
    </row>
    <row r="102" spans="2:11">
      <c r="B102" s="79"/>
      <c r="C102" s="79"/>
      <c r="D102" s="76"/>
      <c r="E102" s="76"/>
      <c r="F102" s="76"/>
      <c r="G102" s="76"/>
      <c r="H102" s="79"/>
      <c r="I102" s="76"/>
      <c r="J102" s="76"/>
      <c r="K102" s="76"/>
    </row>
    <row r="103" spans="2:11">
      <c r="B103" s="79"/>
      <c r="C103" s="79"/>
      <c r="D103" s="76"/>
      <c r="E103" s="76"/>
      <c r="F103" s="76"/>
      <c r="G103" s="76"/>
      <c r="H103" s="79"/>
      <c r="I103" s="76"/>
      <c r="J103" s="76"/>
      <c r="K103" s="76"/>
    </row>
    <row r="104" spans="2:11">
      <c r="B104" s="79"/>
      <c r="C104" s="79"/>
      <c r="D104" s="76"/>
      <c r="E104" s="76"/>
      <c r="F104" s="76"/>
      <c r="G104" s="76"/>
      <c r="H104" s="79"/>
      <c r="I104" s="76"/>
      <c r="J104" s="76"/>
      <c r="K104" s="76"/>
    </row>
    <row r="105" spans="2:11">
      <c r="B105" s="79"/>
      <c r="C105" s="79"/>
      <c r="D105" s="76"/>
      <c r="E105" s="76"/>
      <c r="F105" s="76"/>
      <c r="G105" s="76"/>
      <c r="H105" s="79"/>
      <c r="I105" s="76"/>
      <c r="J105" s="76"/>
      <c r="K105" s="76"/>
    </row>
    <row r="106" spans="2:11">
      <c r="B106" s="79"/>
      <c r="C106" s="79"/>
      <c r="D106" s="76"/>
      <c r="E106" s="76"/>
      <c r="F106" s="76"/>
      <c r="G106" s="76"/>
      <c r="H106" s="79"/>
      <c r="I106" s="76"/>
      <c r="J106" s="76"/>
      <c r="K106" s="76"/>
    </row>
    <row r="107" spans="2:11">
      <c r="B107" s="79"/>
      <c r="C107" s="79"/>
      <c r="D107" s="76"/>
      <c r="E107" s="76"/>
      <c r="F107" s="76"/>
      <c r="G107" s="76"/>
      <c r="H107" s="79"/>
      <c r="I107" s="76"/>
      <c r="J107" s="76"/>
      <c r="K107" s="76"/>
    </row>
    <row r="108" spans="2:11">
      <c r="B108" s="79"/>
      <c r="C108" s="80"/>
      <c r="D108" s="76"/>
      <c r="E108" s="76"/>
      <c r="F108" s="76"/>
      <c r="G108" s="76"/>
      <c r="H108" s="79"/>
      <c r="I108" s="76"/>
      <c r="J108" s="76"/>
      <c r="K108" s="76"/>
    </row>
    <row r="109" spans="2:11">
      <c r="B109" s="79"/>
      <c r="C109" s="79"/>
      <c r="D109" s="76"/>
      <c r="E109" s="76"/>
      <c r="F109" s="76"/>
      <c r="G109" s="76"/>
      <c r="H109" s="79"/>
      <c r="I109" s="76"/>
      <c r="J109" s="76"/>
      <c r="K109" s="76"/>
    </row>
    <row r="110" spans="2:11">
      <c r="B110" s="79"/>
      <c r="C110" s="79"/>
      <c r="D110" s="76"/>
      <c r="E110" s="76"/>
      <c r="F110" s="76"/>
      <c r="G110" s="76"/>
      <c r="H110" s="79"/>
      <c r="I110" s="76"/>
      <c r="J110" s="76"/>
      <c r="K110" s="76"/>
    </row>
    <row r="111" spans="2:11">
      <c r="B111" s="79"/>
      <c r="C111" s="80"/>
      <c r="D111" s="76"/>
      <c r="E111" s="76"/>
      <c r="F111" s="76"/>
      <c r="G111" s="76"/>
      <c r="H111" s="79"/>
      <c r="I111" s="76"/>
      <c r="J111" s="76"/>
      <c r="K111" s="76"/>
    </row>
    <row r="112" spans="2:11">
      <c r="B112" s="79"/>
      <c r="C112" s="80"/>
      <c r="D112" s="76"/>
      <c r="E112" s="76"/>
      <c r="F112" s="76"/>
      <c r="G112" s="76"/>
      <c r="H112" s="79"/>
      <c r="I112" s="76"/>
      <c r="J112" s="76"/>
      <c r="K112" s="76"/>
    </row>
    <row r="113" spans="2:11">
      <c r="B113" s="79"/>
      <c r="C113" s="79"/>
      <c r="D113" s="76"/>
      <c r="E113" s="76"/>
      <c r="F113" s="76"/>
      <c r="G113" s="76"/>
      <c r="H113" s="79"/>
      <c r="I113" s="76"/>
      <c r="J113" s="76"/>
      <c r="K113" s="76"/>
    </row>
    <row r="114" spans="2:11">
      <c r="B114" s="79"/>
      <c r="C114" s="79"/>
      <c r="D114" s="76"/>
      <c r="E114" s="76"/>
      <c r="F114" s="76"/>
      <c r="G114" s="76"/>
      <c r="H114" s="79"/>
      <c r="I114" s="76"/>
      <c r="J114" s="76"/>
      <c r="K114" s="76"/>
    </row>
    <row r="115" spans="2:11">
      <c r="B115" s="79"/>
      <c r="C115" s="80"/>
      <c r="D115" s="76"/>
      <c r="E115" s="76"/>
      <c r="F115" s="76"/>
      <c r="G115" s="76"/>
      <c r="H115" s="79"/>
      <c r="I115" s="76"/>
      <c r="J115" s="76"/>
      <c r="K115" s="76"/>
    </row>
    <row r="116" spans="2:11">
      <c r="B116" s="79"/>
      <c r="C116" s="79"/>
      <c r="D116" s="76"/>
      <c r="E116" s="76"/>
      <c r="F116" s="76"/>
      <c r="G116" s="76"/>
      <c r="H116" s="79"/>
      <c r="I116" s="76"/>
      <c r="J116" s="76"/>
      <c r="K116" s="76"/>
    </row>
    <row r="117" spans="2:11">
      <c r="B117" s="79"/>
      <c r="C117" s="79"/>
      <c r="D117" s="76"/>
      <c r="E117" s="76"/>
      <c r="F117" s="76"/>
      <c r="G117" s="76"/>
      <c r="H117" s="79"/>
      <c r="I117" s="76"/>
      <c r="J117" s="76"/>
      <c r="K117" s="76"/>
    </row>
    <row r="118" spans="2:11">
      <c r="B118" s="79"/>
      <c r="C118" s="79"/>
      <c r="D118" s="76"/>
      <c r="E118" s="76"/>
      <c r="F118" s="76"/>
      <c r="G118" s="76"/>
      <c r="H118" s="79"/>
      <c r="I118" s="76"/>
      <c r="J118" s="76"/>
      <c r="K118" s="76"/>
    </row>
    <row r="119" spans="2:11">
      <c r="B119" s="79"/>
      <c r="C119" s="79"/>
      <c r="D119" s="76"/>
      <c r="E119" s="76"/>
      <c r="F119" s="76"/>
      <c r="G119" s="76"/>
      <c r="H119" s="79"/>
      <c r="I119" s="76"/>
      <c r="J119" s="76"/>
      <c r="K119" s="76"/>
    </row>
    <row r="120" spans="2:11">
      <c r="B120" s="79"/>
      <c r="C120" s="79"/>
      <c r="D120" s="76"/>
      <c r="E120" s="76"/>
      <c r="F120" s="76"/>
      <c r="G120" s="76"/>
      <c r="H120" s="79"/>
      <c r="I120" s="76"/>
      <c r="J120" s="76"/>
      <c r="K120" s="76"/>
    </row>
    <row r="121" spans="2:11">
      <c r="B121" s="79"/>
      <c r="C121" s="79"/>
      <c r="D121" s="76"/>
      <c r="E121" s="76"/>
      <c r="F121" s="76"/>
      <c r="G121" s="76"/>
      <c r="H121" s="79"/>
      <c r="I121" s="76"/>
      <c r="J121" s="76"/>
      <c r="K121" s="76"/>
    </row>
    <row r="122" spans="2:11">
      <c r="B122" s="79"/>
      <c r="C122" s="79"/>
      <c r="D122" s="76"/>
      <c r="E122" s="76"/>
      <c r="F122" s="76"/>
      <c r="G122" s="76"/>
      <c r="H122" s="79"/>
      <c r="I122" s="76"/>
      <c r="J122" s="76"/>
      <c r="K122" s="76"/>
    </row>
    <row r="123" spans="2:11">
      <c r="B123" s="79"/>
      <c r="C123" s="79"/>
      <c r="D123" s="76"/>
      <c r="E123" s="76"/>
      <c r="F123" s="76"/>
      <c r="G123" s="76"/>
      <c r="H123" s="79"/>
      <c r="I123" s="76"/>
      <c r="J123" s="76"/>
      <c r="K123" s="76"/>
    </row>
    <row r="124" spans="2:11">
      <c r="B124" s="79"/>
      <c r="C124" s="79"/>
      <c r="D124" s="76"/>
      <c r="E124" s="76"/>
      <c r="F124" s="76"/>
      <c r="G124" s="76"/>
      <c r="H124" s="79"/>
      <c r="I124" s="76"/>
      <c r="J124" s="76"/>
      <c r="K124" s="76"/>
    </row>
    <row r="125" spans="2:11">
      <c r="B125" s="79"/>
      <c r="C125" s="79"/>
      <c r="D125" s="76"/>
      <c r="E125" s="76"/>
      <c r="F125" s="76"/>
      <c r="G125" s="76"/>
      <c r="H125" s="79"/>
      <c r="I125" s="76"/>
      <c r="J125" s="76"/>
      <c r="K125" s="76"/>
    </row>
    <row r="126" spans="2:11">
      <c r="B126" s="79"/>
      <c r="C126" s="79"/>
      <c r="D126" s="76"/>
      <c r="E126" s="76"/>
      <c r="F126" s="76"/>
      <c r="G126" s="76"/>
      <c r="H126" s="79"/>
      <c r="I126" s="76"/>
      <c r="J126" s="76"/>
      <c r="K126" s="76"/>
    </row>
    <row r="127" spans="2:11">
      <c r="B127" s="79"/>
      <c r="C127" s="79"/>
      <c r="D127" s="76"/>
      <c r="E127" s="76"/>
      <c r="F127" s="76"/>
      <c r="G127" s="76"/>
      <c r="H127" s="79"/>
      <c r="I127" s="76"/>
      <c r="J127" s="76"/>
      <c r="K127" s="76"/>
    </row>
    <row r="128" spans="2:11">
      <c r="B128" s="79"/>
      <c r="C128" s="79"/>
      <c r="D128" s="76"/>
      <c r="E128" s="76"/>
      <c r="F128" s="76"/>
      <c r="G128" s="76"/>
      <c r="H128" s="79"/>
      <c r="I128" s="76"/>
      <c r="J128" s="76"/>
      <c r="K128" s="76"/>
    </row>
    <row r="129" spans="2:11">
      <c r="B129" s="79"/>
      <c r="C129" s="79"/>
      <c r="D129" s="76"/>
      <c r="E129" s="76"/>
      <c r="F129" s="76"/>
      <c r="G129" s="76"/>
      <c r="H129" s="79"/>
      <c r="I129" s="76"/>
      <c r="J129" s="76"/>
      <c r="K129" s="76"/>
    </row>
    <row r="130" spans="2:11">
      <c r="B130" s="79"/>
      <c r="C130" s="79"/>
      <c r="D130" s="76"/>
      <c r="E130" s="76"/>
      <c r="F130" s="76"/>
      <c r="G130" s="76"/>
      <c r="H130" s="79"/>
      <c r="I130" s="76"/>
      <c r="J130" s="76"/>
      <c r="K130" s="76"/>
    </row>
    <row r="131" spans="2:11">
      <c r="B131" s="79"/>
      <c r="C131" s="79"/>
      <c r="D131" s="76"/>
      <c r="E131" s="76"/>
      <c r="F131" s="76"/>
      <c r="G131" s="76"/>
      <c r="H131" s="79"/>
      <c r="I131" s="76"/>
      <c r="J131" s="76"/>
      <c r="K131" s="76"/>
    </row>
    <row r="132" spans="2:11">
      <c r="B132" s="79"/>
      <c r="C132" s="79"/>
      <c r="D132" s="76"/>
      <c r="E132" s="76"/>
      <c r="F132" s="76"/>
      <c r="G132" s="76"/>
      <c r="H132" s="79"/>
      <c r="I132" s="79"/>
      <c r="J132" s="79"/>
      <c r="K132" s="79"/>
    </row>
    <row r="133" spans="2:11">
      <c r="B133" s="79"/>
      <c r="C133" s="79"/>
      <c r="D133" s="76"/>
      <c r="E133" s="76"/>
      <c r="F133" s="76"/>
      <c r="G133" s="76"/>
      <c r="H133" s="79"/>
      <c r="I133" s="79"/>
      <c r="J133" s="79"/>
      <c r="K133" s="79"/>
    </row>
    <row r="134" spans="2:11">
      <c r="B134" s="79"/>
      <c r="C134" s="79"/>
      <c r="D134" s="76"/>
      <c r="E134" s="76"/>
      <c r="F134" s="76"/>
      <c r="G134" s="76"/>
      <c r="H134" s="79"/>
      <c r="I134" s="79"/>
      <c r="J134" s="79"/>
      <c r="K134" s="79"/>
    </row>
    <row r="135" spans="2:11">
      <c r="B135" s="79"/>
      <c r="C135" s="79"/>
      <c r="D135" s="79"/>
      <c r="E135" s="79"/>
      <c r="F135" s="79"/>
      <c r="G135" s="79"/>
      <c r="H135" s="79"/>
      <c r="I135" s="79"/>
      <c r="J135" s="79"/>
      <c r="K135" s="79"/>
    </row>
    <row r="136" spans="2:11">
      <c r="B136" s="79"/>
      <c r="C136" s="79"/>
      <c r="D136" s="79"/>
      <c r="E136" s="79"/>
      <c r="F136" s="79"/>
      <c r="G136" s="79"/>
      <c r="H136" s="79"/>
      <c r="I136" s="79"/>
      <c r="J136" s="79"/>
      <c r="K136" s="79"/>
    </row>
    <row r="137" spans="2:11">
      <c r="B137" s="79"/>
      <c r="C137" s="79"/>
      <c r="D137" s="79"/>
      <c r="E137" s="79"/>
      <c r="F137" s="79"/>
      <c r="G137" s="79"/>
      <c r="H137" s="79"/>
      <c r="I137" s="79"/>
      <c r="J137" s="79"/>
      <c r="K137" s="79"/>
    </row>
    <row r="138" spans="2:11">
      <c r="B138" s="79"/>
      <c r="C138" s="79"/>
      <c r="D138" s="79"/>
      <c r="E138" s="79"/>
      <c r="F138" s="79"/>
      <c r="G138" s="79"/>
      <c r="H138" s="79"/>
      <c r="I138" s="79"/>
      <c r="J138" s="79"/>
      <c r="K138" s="79"/>
    </row>
    <row r="139" spans="2:11">
      <c r="B139" s="79"/>
      <c r="C139" s="79"/>
      <c r="D139" s="79"/>
      <c r="E139" s="79"/>
      <c r="F139" s="79"/>
      <c r="G139" s="79"/>
      <c r="H139" s="79"/>
      <c r="I139" s="79"/>
      <c r="J139" s="79"/>
      <c r="K139" s="79"/>
    </row>
    <row r="140" spans="2:11">
      <c r="B140" s="79"/>
      <c r="C140" s="79"/>
      <c r="D140" s="79"/>
      <c r="E140" s="79"/>
      <c r="F140" s="79"/>
      <c r="G140" s="79"/>
      <c r="H140" s="79"/>
      <c r="I140" s="79"/>
      <c r="J140" s="79"/>
      <c r="K140" s="79"/>
    </row>
    <row r="141" spans="2:11">
      <c r="B141" s="79"/>
      <c r="C141" s="79"/>
      <c r="D141" s="79"/>
      <c r="E141" s="79"/>
      <c r="F141" s="79"/>
      <c r="G141" s="79"/>
      <c r="H141" s="79"/>
      <c r="I141" s="79"/>
      <c r="J141" s="79"/>
      <c r="K141" s="79"/>
    </row>
    <row r="142" spans="2:11">
      <c r="B142" s="79"/>
      <c r="C142" s="79"/>
      <c r="D142" s="79"/>
      <c r="E142" s="79"/>
      <c r="F142" s="79"/>
      <c r="G142" s="79"/>
      <c r="H142" s="79"/>
      <c r="I142" s="79"/>
      <c r="J142" s="79"/>
      <c r="K142" s="79"/>
    </row>
    <row r="143" spans="2:11">
      <c r="B143" s="79"/>
      <c r="C143" s="79"/>
      <c r="D143" s="79"/>
      <c r="E143" s="79"/>
      <c r="F143" s="79"/>
      <c r="G143" s="79"/>
      <c r="H143" s="79"/>
      <c r="I143" s="79"/>
      <c r="J143" s="79"/>
      <c r="K143" s="79"/>
    </row>
    <row r="144" spans="2:11">
      <c r="B144" s="79"/>
      <c r="C144" s="79"/>
      <c r="D144" s="79"/>
      <c r="E144" s="79"/>
      <c r="F144" s="79"/>
      <c r="G144" s="79"/>
      <c r="H144" s="79"/>
      <c r="I144" s="79"/>
      <c r="J144" s="79"/>
      <c r="K144" s="79"/>
    </row>
    <row r="145" spans="2:11">
      <c r="B145" s="79"/>
      <c r="C145" s="79"/>
      <c r="D145" s="79"/>
      <c r="E145" s="79"/>
      <c r="F145" s="79"/>
      <c r="G145" s="79"/>
      <c r="H145" s="79"/>
      <c r="I145" s="79"/>
      <c r="J145" s="79"/>
      <c r="K145" s="79"/>
    </row>
    <row r="146" spans="2:11">
      <c r="B146" s="79"/>
      <c r="C146" s="79"/>
      <c r="D146" s="79"/>
      <c r="E146" s="79"/>
      <c r="F146" s="79"/>
      <c r="G146" s="79"/>
      <c r="H146" s="79"/>
      <c r="I146" s="79"/>
      <c r="J146" s="79"/>
      <c r="K146" s="79"/>
    </row>
    <row r="147" spans="2:11">
      <c r="B147" s="79"/>
      <c r="C147" s="79"/>
      <c r="D147" s="79"/>
      <c r="E147" s="79"/>
      <c r="F147" s="79"/>
      <c r="G147" s="79"/>
      <c r="H147" s="79"/>
      <c r="I147" s="79"/>
      <c r="J147" s="79"/>
      <c r="K147" s="79"/>
    </row>
    <row r="148" spans="2:11">
      <c r="B148" s="79"/>
      <c r="C148" s="79"/>
      <c r="D148" s="79"/>
      <c r="E148" s="79"/>
      <c r="F148" s="79"/>
      <c r="G148" s="79"/>
      <c r="H148" s="79"/>
      <c r="I148" s="79"/>
      <c r="J148" s="79"/>
      <c r="K148" s="79"/>
    </row>
    <row r="149" spans="2:11">
      <c r="B149" s="79"/>
      <c r="C149" s="79"/>
      <c r="D149" s="79"/>
      <c r="E149" s="79"/>
      <c r="F149" s="79"/>
      <c r="G149" s="79"/>
      <c r="H149" s="79"/>
      <c r="I149" s="79"/>
      <c r="J149" s="79"/>
      <c r="K149" s="79"/>
    </row>
    <row r="150" spans="2:11">
      <c r="B150" s="79"/>
      <c r="C150" s="79"/>
      <c r="D150" s="79"/>
      <c r="E150" s="79"/>
      <c r="F150" s="79"/>
      <c r="G150" s="79"/>
      <c r="H150" s="79"/>
      <c r="I150" s="79"/>
      <c r="J150" s="79"/>
      <c r="K150" s="79"/>
    </row>
    <row r="151" spans="2:11">
      <c r="B151" s="79"/>
      <c r="C151" s="79"/>
      <c r="D151" s="79"/>
      <c r="E151" s="79"/>
      <c r="F151" s="79"/>
      <c r="G151" s="79"/>
      <c r="H151" s="79"/>
      <c r="I151" s="79"/>
      <c r="J151" s="79"/>
      <c r="K151" s="79"/>
    </row>
    <row r="152" spans="2:11">
      <c r="B152" s="79"/>
      <c r="C152" s="79"/>
      <c r="D152" s="79"/>
      <c r="E152" s="79"/>
      <c r="F152" s="79"/>
      <c r="G152" s="79"/>
      <c r="H152" s="79"/>
      <c r="I152" s="79"/>
      <c r="J152" s="79"/>
      <c r="K152" s="79"/>
    </row>
    <row r="153" spans="2:11">
      <c r="B153" s="79"/>
      <c r="C153" s="79"/>
      <c r="D153" s="79"/>
      <c r="E153" s="79"/>
      <c r="F153" s="79"/>
      <c r="G153" s="79"/>
      <c r="H153" s="79"/>
      <c r="I153" s="79"/>
      <c r="J153" s="79"/>
      <c r="K153" s="79"/>
    </row>
    <row r="154" spans="2:11">
      <c r="B154" s="79"/>
      <c r="C154" s="79"/>
      <c r="D154" s="79"/>
      <c r="E154" s="79"/>
      <c r="F154" s="79"/>
      <c r="G154" s="79"/>
      <c r="H154" s="79"/>
      <c r="I154" s="79"/>
      <c r="J154" s="79"/>
      <c r="K154" s="79"/>
    </row>
    <row r="155" spans="2:11">
      <c r="B155" s="79"/>
      <c r="C155" s="79"/>
      <c r="D155" s="79"/>
      <c r="E155" s="79"/>
      <c r="F155" s="79"/>
      <c r="G155" s="79"/>
      <c r="H155" s="79"/>
      <c r="I155" s="79"/>
      <c r="J155" s="79"/>
      <c r="K155" s="79"/>
    </row>
    <row r="156" spans="2:11">
      <c r="B156" s="79"/>
      <c r="C156" s="79"/>
      <c r="D156" s="79"/>
      <c r="E156" s="79"/>
      <c r="F156" s="79"/>
      <c r="G156" s="79"/>
      <c r="H156" s="79"/>
      <c r="I156" s="79"/>
      <c r="J156" s="79"/>
      <c r="K156" s="79"/>
    </row>
    <row r="157" spans="2:11">
      <c r="B157" s="79"/>
      <c r="C157" s="79"/>
      <c r="D157" s="79"/>
      <c r="E157" s="79"/>
      <c r="F157" s="79"/>
      <c r="G157" s="79"/>
      <c r="H157" s="79"/>
      <c r="I157" s="79"/>
      <c r="J157" s="79"/>
      <c r="K157" s="79"/>
    </row>
    <row r="158" spans="2:11">
      <c r="B158" s="79"/>
      <c r="C158" s="79"/>
      <c r="D158" s="79"/>
      <c r="E158" s="79"/>
      <c r="F158" s="79"/>
      <c r="G158" s="79"/>
      <c r="H158" s="79"/>
      <c r="I158" s="79"/>
      <c r="J158" s="79"/>
      <c r="K158" s="79"/>
    </row>
    <row r="159" spans="2:11">
      <c r="B159" s="79"/>
      <c r="C159" s="79"/>
      <c r="D159" s="79"/>
      <c r="E159" s="79"/>
      <c r="F159" s="79"/>
      <c r="G159" s="79"/>
      <c r="H159" s="79"/>
      <c r="I159" s="79"/>
      <c r="J159" s="79"/>
      <c r="K159" s="79"/>
    </row>
    <row r="160" spans="2:11">
      <c r="B160" s="79"/>
      <c r="C160" s="79"/>
      <c r="D160" s="79"/>
      <c r="E160" s="79"/>
      <c r="F160" s="79"/>
      <c r="G160" s="79"/>
      <c r="H160" s="79"/>
      <c r="I160" s="79"/>
      <c r="J160" s="79"/>
      <c r="K160" s="79"/>
    </row>
    <row r="161" spans="2:11">
      <c r="B161" s="79"/>
      <c r="C161" s="79"/>
      <c r="D161" s="79"/>
      <c r="E161" s="79"/>
      <c r="F161" s="79"/>
      <c r="G161" s="79"/>
      <c r="H161" s="79"/>
      <c r="I161" s="79"/>
      <c r="J161" s="79"/>
      <c r="K161" s="79"/>
    </row>
    <row r="162" spans="2:11">
      <c r="B162" s="79"/>
      <c r="C162" s="79"/>
      <c r="D162" s="79"/>
      <c r="E162" s="79"/>
      <c r="F162" s="79"/>
      <c r="G162" s="79"/>
      <c r="H162" s="79"/>
      <c r="I162" s="79"/>
      <c r="J162" s="79"/>
      <c r="K162" s="79"/>
    </row>
    <row r="163" spans="2:11">
      <c r="B163" s="79"/>
      <c r="C163" s="79"/>
      <c r="D163" s="79"/>
      <c r="E163" s="79"/>
      <c r="F163" s="79"/>
      <c r="G163" s="79"/>
      <c r="H163" s="79"/>
      <c r="I163" s="79"/>
      <c r="J163" s="79"/>
      <c r="K163" s="79"/>
    </row>
    <row r="164" spans="2:11">
      <c r="B164" s="79"/>
      <c r="C164" s="79"/>
      <c r="D164" s="79"/>
      <c r="E164" s="79"/>
      <c r="F164" s="79"/>
      <c r="G164" s="79"/>
      <c r="H164" s="79"/>
      <c r="I164" s="79"/>
      <c r="J164" s="79"/>
      <c r="K164" s="79"/>
    </row>
    <row r="165" spans="2:11">
      <c r="B165" s="79"/>
      <c r="C165" s="79"/>
      <c r="D165" s="79"/>
      <c r="E165" s="79"/>
      <c r="F165" s="79"/>
      <c r="G165" s="79"/>
      <c r="H165" s="79"/>
      <c r="I165" s="79"/>
      <c r="J165" s="79"/>
      <c r="K165" s="79"/>
    </row>
    <row r="166" spans="2:11">
      <c r="B166" s="79"/>
      <c r="C166" s="79"/>
      <c r="D166" s="79"/>
      <c r="E166" s="79"/>
      <c r="F166" s="79"/>
      <c r="G166" s="79"/>
      <c r="H166" s="79"/>
      <c r="I166" s="79"/>
      <c r="J166" s="79"/>
      <c r="K166" s="79"/>
    </row>
    <row r="167" spans="2:11">
      <c r="B167" s="79"/>
      <c r="C167" s="79"/>
      <c r="D167" s="79"/>
      <c r="E167" s="79"/>
      <c r="F167" s="79"/>
      <c r="G167" s="79"/>
      <c r="H167" s="79"/>
      <c r="I167" s="79"/>
      <c r="J167" s="79"/>
      <c r="K167" s="79"/>
    </row>
    <row r="168" spans="2:11">
      <c r="B168" s="79"/>
      <c r="C168" s="79"/>
      <c r="D168" s="79"/>
      <c r="E168" s="79"/>
      <c r="F168" s="79"/>
      <c r="G168" s="79"/>
      <c r="H168" s="79"/>
      <c r="I168" s="79"/>
      <c r="J168" s="79"/>
      <c r="K168" s="79"/>
    </row>
    <row r="169" spans="2:11">
      <c r="B169" s="79"/>
      <c r="C169" s="79"/>
      <c r="D169" s="79"/>
      <c r="E169" s="79"/>
      <c r="F169" s="79"/>
      <c r="G169" s="79"/>
      <c r="H169" s="79"/>
      <c r="I169" s="79"/>
      <c r="J169" s="79"/>
      <c r="K169" s="79"/>
    </row>
    <row r="170" spans="2:11">
      <c r="B170" s="79"/>
      <c r="C170" s="79"/>
      <c r="D170" s="79"/>
      <c r="E170" s="79"/>
      <c r="F170" s="79"/>
      <c r="G170" s="79"/>
      <c r="H170" s="79"/>
      <c r="I170" s="79"/>
      <c r="J170" s="79"/>
      <c r="K170" s="79"/>
    </row>
    <row r="171" spans="2:11">
      <c r="B171" s="79"/>
      <c r="C171" s="79"/>
      <c r="D171" s="79"/>
      <c r="E171" s="79"/>
      <c r="F171" s="79"/>
      <c r="G171" s="79"/>
      <c r="H171" s="79"/>
      <c r="I171" s="79"/>
      <c r="J171" s="79"/>
      <c r="K171" s="79"/>
    </row>
    <row r="172" spans="2:11">
      <c r="B172" s="79"/>
      <c r="C172" s="79"/>
      <c r="D172" s="79"/>
      <c r="E172" s="79"/>
      <c r="F172" s="79"/>
      <c r="G172" s="79"/>
      <c r="H172" s="79"/>
      <c r="I172" s="79"/>
      <c r="J172" s="79"/>
      <c r="K172" s="79"/>
    </row>
    <row r="173" spans="2:11">
      <c r="B173" s="79"/>
      <c r="C173" s="79"/>
      <c r="D173" s="79"/>
      <c r="E173" s="79"/>
      <c r="F173" s="79"/>
      <c r="G173" s="79"/>
      <c r="H173" s="79"/>
      <c r="I173" s="79"/>
      <c r="J173" s="79"/>
      <c r="K173" s="79"/>
    </row>
    <row r="174" spans="2:11">
      <c r="B174" s="79"/>
      <c r="C174" s="79"/>
      <c r="D174" s="79"/>
      <c r="E174" s="79"/>
      <c r="F174" s="79"/>
      <c r="G174" s="79"/>
      <c r="H174" s="79"/>
      <c r="I174" s="79"/>
      <c r="J174" s="79"/>
      <c r="K174" s="79"/>
    </row>
    <row r="175" spans="2:11">
      <c r="B175" s="79"/>
      <c r="C175" s="79"/>
      <c r="D175" s="79"/>
      <c r="E175" s="79"/>
      <c r="F175" s="79"/>
      <c r="G175" s="79"/>
      <c r="H175" s="79"/>
      <c r="I175" s="79"/>
      <c r="J175" s="79"/>
      <c r="K175" s="79"/>
    </row>
    <row r="176" spans="2:11">
      <c r="B176" s="79"/>
      <c r="C176" s="79"/>
      <c r="D176" s="79"/>
      <c r="E176" s="79"/>
      <c r="F176" s="79"/>
      <c r="G176" s="79"/>
      <c r="H176" s="79"/>
      <c r="I176" s="79"/>
      <c r="J176" s="79"/>
      <c r="K176" s="79"/>
    </row>
    <row r="177" spans="2:11">
      <c r="B177" s="79"/>
      <c r="C177" s="79"/>
      <c r="D177" s="79"/>
      <c r="E177" s="79"/>
      <c r="F177" s="79"/>
      <c r="G177" s="79"/>
      <c r="H177" s="79"/>
      <c r="I177" s="79"/>
      <c r="J177" s="79"/>
      <c r="K177" s="79"/>
    </row>
    <row r="178" spans="2:11">
      <c r="B178" s="79"/>
      <c r="C178" s="79"/>
      <c r="D178" s="79"/>
      <c r="E178" s="79"/>
      <c r="F178" s="79"/>
      <c r="G178" s="79"/>
      <c r="H178" s="79"/>
      <c r="I178" s="79"/>
      <c r="J178" s="79"/>
      <c r="K178" s="79"/>
    </row>
    <row r="179" spans="2:11">
      <c r="B179" s="79"/>
      <c r="C179" s="79"/>
      <c r="D179" s="79"/>
      <c r="E179" s="79"/>
      <c r="F179" s="79"/>
      <c r="G179" s="79"/>
      <c r="H179" s="79"/>
      <c r="I179" s="79"/>
      <c r="J179" s="79"/>
      <c r="K179" s="79"/>
    </row>
    <row r="180" spans="2:11">
      <c r="B180" s="79"/>
      <c r="C180" s="79"/>
      <c r="D180" s="79"/>
      <c r="E180" s="79"/>
      <c r="F180" s="79"/>
      <c r="G180" s="79"/>
      <c r="H180" s="79"/>
      <c r="I180" s="79"/>
      <c r="J180" s="79"/>
      <c r="K180" s="79"/>
    </row>
    <row r="181" spans="2:11">
      <c r="B181" s="79"/>
      <c r="C181" s="79"/>
      <c r="D181" s="79"/>
      <c r="E181" s="79"/>
      <c r="F181" s="79"/>
      <c r="G181" s="79"/>
      <c r="H181" s="79"/>
      <c r="I181" s="79"/>
      <c r="J181" s="79"/>
      <c r="K181" s="79"/>
    </row>
    <row r="182" spans="2:11">
      <c r="B182" s="79"/>
      <c r="C182" s="79"/>
      <c r="D182" s="79"/>
      <c r="E182" s="79"/>
      <c r="F182" s="79"/>
      <c r="G182" s="79"/>
      <c r="H182" s="79"/>
      <c r="I182" s="79"/>
      <c r="J182" s="79"/>
      <c r="K182" s="79"/>
    </row>
    <row r="183" spans="2:11">
      <c r="B183" s="79"/>
      <c r="C183" s="79"/>
      <c r="D183" s="79"/>
      <c r="E183" s="79"/>
      <c r="F183" s="79"/>
      <c r="G183" s="79"/>
      <c r="H183" s="79"/>
      <c r="I183" s="79"/>
      <c r="J183" s="79"/>
      <c r="K183" s="79"/>
    </row>
    <row r="184" spans="2:11">
      <c r="B184" s="79"/>
      <c r="C184" s="79"/>
      <c r="D184" s="79"/>
      <c r="E184" s="79"/>
      <c r="F184" s="79"/>
      <c r="G184" s="79"/>
      <c r="H184" s="79"/>
      <c r="I184" s="79"/>
      <c r="J184" s="79"/>
      <c r="K184" s="79"/>
    </row>
    <row r="185" spans="2:11">
      <c r="B185" s="79"/>
      <c r="C185" s="79"/>
      <c r="D185" s="79"/>
      <c r="E185" s="79"/>
      <c r="F185" s="79"/>
      <c r="G185" s="79"/>
      <c r="H185" s="79"/>
      <c r="I185" s="79"/>
      <c r="J185" s="79"/>
      <c r="K185" s="79"/>
    </row>
    <row r="186" spans="2:11">
      <c r="B186" s="79"/>
      <c r="C186" s="79"/>
      <c r="D186" s="79"/>
      <c r="E186" s="79"/>
      <c r="F186" s="79"/>
      <c r="G186" s="79"/>
      <c r="H186" s="79"/>
      <c r="I186" s="79"/>
      <c r="J186" s="79"/>
      <c r="K186" s="79"/>
    </row>
    <row r="187" spans="2:11">
      <c r="B187" s="79"/>
      <c r="C187" s="79"/>
      <c r="D187" s="79"/>
      <c r="E187" s="79"/>
      <c r="F187" s="79"/>
      <c r="G187" s="79"/>
      <c r="H187" s="79"/>
      <c r="I187" s="79"/>
      <c r="J187" s="79"/>
      <c r="K187" s="79"/>
    </row>
    <row r="188" spans="2:11">
      <c r="B188" s="79"/>
      <c r="C188" s="79"/>
      <c r="D188" s="79"/>
      <c r="E188" s="79"/>
      <c r="F188" s="79"/>
      <c r="G188" s="79"/>
      <c r="H188" s="79"/>
      <c r="I188" s="79"/>
      <c r="J188" s="79"/>
      <c r="K188" s="79"/>
    </row>
    <row r="189" spans="2:11">
      <c r="B189" s="79"/>
      <c r="C189" s="79"/>
      <c r="D189" s="79"/>
      <c r="E189" s="79"/>
      <c r="F189" s="79"/>
      <c r="G189" s="79"/>
      <c r="H189" s="79"/>
      <c r="I189" s="79"/>
      <c r="J189" s="79"/>
      <c r="K189" s="79"/>
    </row>
    <row r="190" spans="2:11">
      <c r="B190" s="79"/>
      <c r="C190" s="79"/>
      <c r="D190" s="79"/>
      <c r="E190" s="79"/>
      <c r="F190" s="79"/>
      <c r="G190" s="79"/>
      <c r="H190" s="79"/>
      <c r="I190" s="79"/>
      <c r="J190" s="79"/>
      <c r="K190" s="79"/>
    </row>
    <row r="191" spans="2:11">
      <c r="B191" s="79"/>
      <c r="C191" s="79"/>
      <c r="D191" s="79"/>
      <c r="E191" s="79"/>
      <c r="F191" s="79"/>
      <c r="G191" s="79"/>
      <c r="H191" s="79"/>
      <c r="I191" s="79"/>
      <c r="J191" s="79"/>
      <c r="K191" s="79"/>
    </row>
    <row r="192" spans="2:11">
      <c r="B192" s="79"/>
      <c r="C192" s="79"/>
      <c r="D192" s="79"/>
      <c r="E192" s="79"/>
      <c r="F192" s="79"/>
      <c r="G192" s="79"/>
      <c r="H192" s="79"/>
      <c r="I192" s="79"/>
      <c r="J192" s="79"/>
      <c r="K192" s="79"/>
    </row>
    <row r="193" spans="2:11">
      <c r="B193" s="79"/>
      <c r="C193" s="79"/>
      <c r="D193" s="79"/>
      <c r="E193" s="79"/>
      <c r="F193" s="79"/>
      <c r="G193" s="79"/>
      <c r="H193" s="79"/>
      <c r="I193" s="79"/>
      <c r="J193" s="79"/>
      <c r="K193" s="79"/>
    </row>
    <row r="194" spans="2:11">
      <c r="B194" s="79"/>
      <c r="C194" s="79"/>
      <c r="D194" s="79"/>
      <c r="E194" s="79"/>
      <c r="F194" s="79"/>
      <c r="G194" s="79"/>
      <c r="H194" s="79"/>
      <c r="I194" s="79"/>
      <c r="J194" s="79"/>
      <c r="K194" s="79"/>
    </row>
    <row r="195" spans="2:11">
      <c r="B195" s="79"/>
      <c r="C195" s="79"/>
      <c r="D195" s="79"/>
      <c r="E195" s="79"/>
      <c r="F195" s="79"/>
      <c r="G195" s="79"/>
      <c r="H195" s="79"/>
      <c r="I195" s="79"/>
      <c r="J195" s="79"/>
      <c r="K195" s="79"/>
    </row>
    <row r="196" spans="2:11">
      <c r="B196" s="79"/>
      <c r="C196" s="79"/>
      <c r="D196" s="79"/>
      <c r="E196" s="79"/>
      <c r="F196" s="79"/>
      <c r="G196" s="79"/>
      <c r="H196" s="79"/>
      <c r="I196" s="79"/>
      <c r="J196" s="79"/>
      <c r="K196" s="79"/>
    </row>
    <row r="197" spans="2:11">
      <c r="B197" s="79"/>
      <c r="C197" s="79"/>
      <c r="D197" s="79"/>
      <c r="E197" s="79"/>
      <c r="F197" s="79"/>
      <c r="G197" s="79"/>
      <c r="H197" s="79"/>
      <c r="I197" s="79"/>
      <c r="J197" s="79"/>
      <c r="K197" s="79"/>
    </row>
    <row r="198" spans="2:11">
      <c r="B198" s="79"/>
      <c r="C198" s="79"/>
      <c r="D198" s="79"/>
      <c r="E198" s="79"/>
      <c r="F198" s="79"/>
      <c r="G198" s="79"/>
      <c r="H198" s="79"/>
      <c r="I198" s="79"/>
      <c r="J198" s="79"/>
      <c r="K198" s="79"/>
    </row>
    <row r="199" spans="2:11">
      <c r="B199" s="79"/>
      <c r="C199" s="79"/>
      <c r="D199" s="79"/>
      <c r="E199" s="79"/>
      <c r="F199" s="79"/>
      <c r="G199" s="79"/>
      <c r="H199" s="79"/>
      <c r="I199" s="79"/>
      <c r="J199" s="79"/>
      <c r="K199" s="79"/>
    </row>
    <row r="200" spans="2:11">
      <c r="B200" s="79"/>
      <c r="C200" s="79"/>
      <c r="D200" s="79"/>
      <c r="E200" s="79"/>
      <c r="F200" s="79"/>
      <c r="G200" s="79"/>
      <c r="H200" s="79"/>
      <c r="I200" s="79"/>
      <c r="J200" s="79"/>
      <c r="K200" s="79"/>
    </row>
    <row r="201" spans="2:11">
      <c r="B201" s="79"/>
      <c r="C201" s="79"/>
      <c r="D201" s="79"/>
      <c r="E201" s="79"/>
      <c r="F201" s="79"/>
      <c r="G201" s="79"/>
      <c r="H201" s="79"/>
      <c r="I201" s="79"/>
      <c r="J201" s="79"/>
      <c r="K201" s="79"/>
    </row>
    <row r="202" spans="2:11">
      <c r="B202" s="79"/>
      <c r="C202" s="79"/>
      <c r="D202" s="79"/>
      <c r="E202" s="79"/>
      <c r="F202" s="79"/>
      <c r="G202" s="79"/>
      <c r="H202" s="79"/>
      <c r="I202" s="79"/>
      <c r="J202" s="79"/>
      <c r="K202" s="79"/>
    </row>
    <row r="203" spans="2:11">
      <c r="B203" s="79"/>
      <c r="C203" s="79"/>
      <c r="D203" s="79"/>
      <c r="E203" s="79"/>
      <c r="F203" s="79"/>
      <c r="G203" s="79"/>
      <c r="H203" s="79"/>
      <c r="I203" s="79"/>
      <c r="J203" s="79"/>
      <c r="K203" s="79"/>
    </row>
    <row r="204" spans="2:11">
      <c r="B204" s="79"/>
      <c r="C204" s="79"/>
      <c r="D204" s="79"/>
      <c r="E204" s="79"/>
      <c r="F204" s="79"/>
      <c r="G204" s="79"/>
      <c r="H204" s="79"/>
      <c r="I204" s="79"/>
      <c r="J204" s="79"/>
      <c r="K204" s="79"/>
    </row>
    <row r="205" spans="2:11">
      <c r="B205" s="79"/>
      <c r="C205" s="79"/>
      <c r="D205" s="79"/>
      <c r="E205" s="79"/>
      <c r="F205" s="79"/>
      <c r="G205" s="79"/>
      <c r="H205" s="79"/>
      <c r="I205" s="79"/>
      <c r="J205" s="79"/>
      <c r="K205" s="79"/>
    </row>
    <row r="206" spans="2:11">
      <c r="B206" s="79"/>
      <c r="C206" s="79"/>
      <c r="D206" s="79"/>
      <c r="E206" s="79"/>
      <c r="F206" s="79"/>
      <c r="G206" s="79"/>
      <c r="H206" s="79"/>
      <c r="I206" s="79"/>
      <c r="J206" s="79"/>
      <c r="K206" s="79"/>
    </row>
    <row r="207" spans="2:11">
      <c r="B207" s="79"/>
      <c r="C207" s="79"/>
      <c r="D207" s="79"/>
      <c r="E207" s="79"/>
      <c r="F207" s="79"/>
      <c r="G207" s="79"/>
      <c r="H207" s="79"/>
      <c r="I207" s="79"/>
      <c r="J207" s="79"/>
      <c r="K207" s="79"/>
    </row>
    <row r="208" spans="2:11">
      <c r="B208" s="79"/>
      <c r="C208" s="79"/>
      <c r="D208" s="79"/>
      <c r="E208" s="79"/>
      <c r="F208" s="79"/>
      <c r="G208" s="79"/>
      <c r="H208" s="79"/>
      <c r="I208" s="79"/>
      <c r="J208" s="79"/>
      <c r="K208" s="79"/>
    </row>
    <row r="209" spans="2:11">
      <c r="B209" s="79"/>
      <c r="C209" s="79"/>
      <c r="D209" s="79"/>
      <c r="E209" s="79"/>
      <c r="F209" s="79"/>
      <c r="G209" s="79"/>
      <c r="H209" s="79"/>
      <c r="I209" s="79"/>
      <c r="J209" s="79"/>
      <c r="K209" s="79"/>
    </row>
    <row r="210" spans="2:11">
      <c r="B210" s="79"/>
      <c r="C210" s="79"/>
      <c r="D210" s="79"/>
      <c r="E210" s="79"/>
      <c r="F210" s="79"/>
      <c r="G210" s="79"/>
      <c r="H210" s="79"/>
      <c r="I210" s="79"/>
      <c r="J210" s="79"/>
      <c r="K210" s="79"/>
    </row>
    <row r="211" spans="2:11">
      <c r="B211" s="79"/>
      <c r="C211" s="79"/>
      <c r="D211" s="79"/>
      <c r="E211" s="79"/>
      <c r="F211" s="79"/>
      <c r="G211" s="79"/>
      <c r="H211" s="79"/>
      <c r="I211" s="79"/>
      <c r="J211" s="79"/>
      <c r="K211" s="79"/>
    </row>
    <row r="212" spans="2:11">
      <c r="B212" s="79"/>
      <c r="C212" s="79"/>
      <c r="D212" s="79"/>
      <c r="E212" s="79"/>
      <c r="F212" s="79"/>
      <c r="G212" s="79"/>
      <c r="H212" s="79"/>
      <c r="I212" s="79"/>
      <c r="J212" s="79"/>
      <c r="K212" s="79"/>
    </row>
    <row r="213" spans="2:11">
      <c r="B213" s="79"/>
      <c r="C213" s="79"/>
      <c r="D213" s="79"/>
      <c r="E213" s="79"/>
      <c r="F213" s="79"/>
      <c r="G213" s="79"/>
      <c r="H213" s="79"/>
      <c r="I213" s="79"/>
      <c r="J213" s="79"/>
      <c r="K213" s="79"/>
    </row>
    <row r="214" spans="2:11">
      <c r="B214" s="79"/>
      <c r="C214" s="79"/>
      <c r="D214" s="79"/>
      <c r="E214" s="79"/>
      <c r="F214" s="79"/>
      <c r="G214" s="79"/>
      <c r="H214" s="79"/>
      <c r="I214" s="79"/>
      <c r="J214" s="79"/>
      <c r="K214" s="79"/>
    </row>
    <row r="215" spans="2:11">
      <c r="B215" s="79"/>
      <c r="C215" s="79"/>
      <c r="D215" s="79"/>
      <c r="E215" s="79"/>
      <c r="F215" s="79"/>
      <c r="G215" s="79"/>
      <c r="H215" s="79"/>
      <c r="I215" s="79"/>
      <c r="J215" s="79"/>
      <c r="K215" s="79"/>
    </row>
    <row r="216" spans="2:11">
      <c r="B216" s="79"/>
      <c r="C216" s="79"/>
      <c r="D216" s="79"/>
      <c r="E216" s="79"/>
      <c r="F216" s="79"/>
      <c r="G216" s="79"/>
      <c r="H216" s="79"/>
      <c r="I216" s="79"/>
      <c r="J216" s="79"/>
      <c r="K216" s="79"/>
    </row>
    <row r="217" spans="2:11">
      <c r="B217" s="79"/>
      <c r="C217" s="79"/>
      <c r="D217" s="79"/>
      <c r="E217" s="79"/>
      <c r="F217" s="79"/>
      <c r="G217" s="79"/>
      <c r="H217" s="79"/>
      <c r="I217" s="79"/>
      <c r="J217" s="79"/>
      <c r="K217" s="79"/>
    </row>
    <row r="218" spans="2:11">
      <c r="B218" s="79"/>
      <c r="C218" s="79"/>
      <c r="D218" s="79"/>
      <c r="E218" s="79"/>
      <c r="F218" s="79"/>
      <c r="G218" s="79"/>
      <c r="H218" s="79"/>
      <c r="I218" s="79"/>
      <c r="J218" s="79"/>
      <c r="K218" s="79"/>
    </row>
    <row r="219" spans="2:11">
      <c r="B219" s="79"/>
      <c r="C219" s="79"/>
      <c r="D219" s="79"/>
      <c r="E219" s="79"/>
      <c r="F219" s="79"/>
      <c r="G219" s="79"/>
      <c r="H219" s="79"/>
      <c r="I219" s="79"/>
      <c r="J219" s="79"/>
      <c r="K219" s="79"/>
    </row>
    <row r="220" spans="2:11">
      <c r="B220" s="79"/>
      <c r="C220" s="79"/>
      <c r="D220" s="79"/>
      <c r="E220" s="79"/>
      <c r="F220" s="79"/>
      <c r="G220" s="79"/>
      <c r="H220" s="79"/>
      <c r="I220" s="79"/>
      <c r="J220" s="79"/>
      <c r="K220" s="79"/>
    </row>
    <row r="221" spans="2:11">
      <c r="B221" s="79"/>
      <c r="C221" s="79"/>
      <c r="D221" s="79"/>
      <c r="E221" s="79"/>
      <c r="F221" s="79"/>
      <c r="G221" s="79"/>
      <c r="H221" s="79"/>
      <c r="I221" s="79"/>
      <c r="J221" s="79"/>
      <c r="K221" s="79"/>
    </row>
    <row r="222" spans="2:11">
      <c r="B222" s="79"/>
      <c r="C222" s="79"/>
      <c r="D222" s="79"/>
      <c r="E222" s="79"/>
      <c r="F222" s="79"/>
      <c r="G222" s="79"/>
      <c r="H222" s="79"/>
      <c r="I222" s="79"/>
      <c r="J222" s="79"/>
      <c r="K222" s="79"/>
    </row>
    <row r="223" spans="2:11">
      <c r="B223" s="79"/>
      <c r="C223" s="79"/>
      <c r="D223" s="79"/>
      <c r="E223" s="79"/>
      <c r="F223" s="79"/>
      <c r="G223" s="79"/>
      <c r="H223" s="79"/>
      <c r="I223" s="79"/>
      <c r="J223" s="79"/>
      <c r="K223" s="79"/>
    </row>
    <row r="224" spans="2:11">
      <c r="B224" s="79"/>
      <c r="C224" s="79"/>
      <c r="D224" s="79"/>
      <c r="E224" s="79"/>
      <c r="F224" s="79"/>
      <c r="G224" s="79"/>
      <c r="H224" s="79"/>
      <c r="I224" s="79"/>
      <c r="J224" s="79"/>
      <c r="K224" s="79"/>
    </row>
    <row r="225" spans="2:11">
      <c r="B225" s="79"/>
      <c r="C225" s="79"/>
      <c r="D225" s="79"/>
      <c r="E225" s="79"/>
      <c r="F225" s="79"/>
      <c r="G225" s="79"/>
      <c r="H225" s="79"/>
      <c r="I225" s="79"/>
      <c r="J225" s="79"/>
      <c r="K225" s="79"/>
    </row>
    <row r="226" spans="2:11">
      <c r="B226" s="79"/>
      <c r="C226" s="79"/>
      <c r="D226" s="79"/>
      <c r="E226" s="79"/>
      <c r="F226" s="79"/>
      <c r="G226" s="79"/>
      <c r="H226" s="79"/>
      <c r="I226" s="79"/>
      <c r="J226" s="79"/>
      <c r="K226" s="79"/>
    </row>
    <row r="227" spans="2:11">
      <c r="B227" s="79"/>
      <c r="C227" s="79"/>
      <c r="D227" s="79"/>
      <c r="E227" s="79"/>
      <c r="F227" s="79"/>
      <c r="G227" s="79"/>
      <c r="H227" s="79"/>
      <c r="I227" s="79"/>
      <c r="J227" s="79"/>
      <c r="K227" s="79"/>
    </row>
    <row r="228" spans="2:11">
      <c r="B228" s="79"/>
      <c r="C228" s="79"/>
      <c r="D228" s="79"/>
      <c r="E228" s="79"/>
      <c r="F228" s="79"/>
      <c r="G228" s="79"/>
      <c r="H228" s="79"/>
      <c r="I228" s="79"/>
      <c r="J228" s="79"/>
      <c r="K228" s="79"/>
    </row>
    <row r="229" spans="2:11">
      <c r="B229" s="79"/>
      <c r="C229" s="79"/>
      <c r="D229" s="79"/>
      <c r="E229" s="79"/>
      <c r="F229" s="79"/>
      <c r="G229" s="79"/>
      <c r="H229" s="79"/>
      <c r="I229" s="79"/>
      <c r="J229" s="79"/>
      <c r="K229" s="79"/>
    </row>
    <row r="230" spans="2:11">
      <c r="B230" s="79"/>
      <c r="C230" s="79"/>
      <c r="D230" s="79"/>
      <c r="E230" s="79"/>
      <c r="F230" s="79"/>
      <c r="G230" s="79"/>
      <c r="H230" s="79"/>
      <c r="I230" s="79"/>
      <c r="J230" s="79"/>
      <c r="K230" s="79"/>
    </row>
    <row r="231" spans="2:11">
      <c r="B231" s="79"/>
      <c r="C231" s="79"/>
      <c r="D231" s="79"/>
      <c r="E231" s="79"/>
      <c r="F231" s="79"/>
      <c r="G231" s="79"/>
      <c r="H231" s="79"/>
      <c r="I231" s="79"/>
      <c r="J231" s="79"/>
      <c r="K231" s="79"/>
    </row>
    <row r="232" spans="2:11">
      <c r="B232" s="79"/>
      <c r="C232" s="79"/>
      <c r="D232" s="79"/>
      <c r="E232" s="79"/>
      <c r="F232" s="79"/>
      <c r="G232" s="79"/>
      <c r="H232" s="79"/>
      <c r="I232" s="79"/>
      <c r="J232" s="79"/>
      <c r="K232" s="79"/>
    </row>
    <row r="233" spans="2:11">
      <c r="B233" s="79"/>
      <c r="C233" s="79"/>
      <c r="D233" s="79"/>
      <c r="E233" s="79"/>
      <c r="F233" s="79"/>
      <c r="G233" s="79"/>
      <c r="H233" s="79"/>
    </row>
    <row r="234" spans="2:11">
      <c r="B234" s="79"/>
      <c r="C234" s="79"/>
      <c r="D234" s="79"/>
      <c r="E234" s="79"/>
      <c r="F234" s="79"/>
      <c r="G234" s="79"/>
      <c r="H234" s="79"/>
    </row>
    <row r="235" spans="2:11">
      <c r="B235" s="79"/>
      <c r="C235" s="79"/>
      <c r="D235" s="79"/>
      <c r="E235" s="79"/>
      <c r="F235" s="79"/>
      <c r="G235" s="79"/>
      <c r="H235" s="79"/>
    </row>
  </sheetData>
  <mergeCells count="11">
    <mergeCell ref="B16:C16"/>
    <mergeCell ref="B17:C17"/>
    <mergeCell ref="B18:H18"/>
    <mergeCell ref="B19:H20"/>
    <mergeCell ref="B1:H1"/>
    <mergeCell ref="B2:H2"/>
    <mergeCell ref="I2:L2"/>
    <mergeCell ref="B3:B4"/>
    <mergeCell ref="C3:C4"/>
    <mergeCell ref="D3:H3"/>
    <mergeCell ref="B15:C15"/>
  </mergeCells>
  <conditionalFormatting sqref="H5:H9">
    <cfRule type="cellIs" dxfId="8" priority="9" operator="lessThan">
      <formula>0</formula>
    </cfRule>
  </conditionalFormatting>
  <conditionalFormatting sqref="H10:H14">
    <cfRule type="cellIs" dxfId="7" priority="8" operator="lessThan">
      <formula>0</formula>
    </cfRule>
  </conditionalFormatting>
  <conditionalFormatting sqref="H5:H14">
    <cfRule type="cellIs" dxfId="6" priority="7" operator="equal">
      <formula>0</formula>
    </cfRule>
  </conditionalFormatting>
  <conditionalFormatting sqref="E5:E14 G5:G14">
    <cfRule type="cellIs" dxfId="5" priority="6" operator="equal">
      <formula>0</formula>
    </cfRule>
  </conditionalFormatting>
  <conditionalFormatting sqref="D5:D14">
    <cfRule type="cellIs" dxfId="4" priority="5" operator="equal">
      <formula>0</formula>
    </cfRule>
  </conditionalFormatting>
  <conditionalFormatting sqref="F5:F14">
    <cfRule type="cellIs" dxfId="3" priority="4" operator="equal">
      <formula>0</formula>
    </cfRule>
  </conditionalFormatting>
  <conditionalFormatting sqref="H15:H16">
    <cfRule type="cellIs" dxfId="2" priority="3" operator="lessThan">
      <formula>0</formula>
    </cfRule>
  </conditionalFormatting>
  <conditionalFormatting sqref="H15:H16">
    <cfRule type="cellIs" dxfId="1" priority="2" stopIfTrue="1" operator="lessThan">
      <formula>0</formula>
    </cfRule>
  </conditionalFormatting>
  <conditionalFormatting sqref="H17">
    <cfRule type="cellIs" dxfId="0" priority="1" operator="lessThan">
      <formula>0</formula>
    </cfRule>
  </conditionalFormatting>
  <printOptions horizontalCentered="1" vertic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>
    <oddHeader>&amp;L&amp;G</oddHead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Arkusz11">
    <pageSetUpPr fitToPage="1"/>
  </sheetPr>
  <dimension ref="A1:AH37"/>
  <sheetViews>
    <sheetView showGridLines="0" zoomScale="90" zoomScaleNormal="90" workbookViewId="0">
      <selection activeCell="N10" sqref="N10"/>
    </sheetView>
  </sheetViews>
  <sheetFormatPr defaultRowHeight="12.75"/>
  <cols>
    <col min="1" max="1" width="28.5703125" customWidth="1"/>
    <col min="2" max="13" width="11.28515625" bestFit="1" customWidth="1"/>
    <col min="14" max="14" width="10.28515625" customWidth="1"/>
    <col min="20" max="20" width="23.5703125" customWidth="1"/>
    <col min="21" max="22" width="12.140625" bestFit="1" customWidth="1"/>
    <col min="23" max="32" width="12" bestFit="1" customWidth="1"/>
    <col min="33" max="33" width="13.7109375" bestFit="1" customWidth="1"/>
  </cols>
  <sheetData>
    <row r="1" spans="1:34" ht="31.5" customHeight="1">
      <c r="A1" s="235" t="s">
        <v>130</v>
      </c>
      <c r="B1" s="236"/>
      <c r="C1" s="236"/>
      <c r="D1" s="236"/>
      <c r="E1" s="236"/>
      <c r="F1" s="236"/>
      <c r="G1" s="236"/>
      <c r="H1" s="236"/>
      <c r="I1" s="236"/>
      <c r="J1" s="236"/>
      <c r="K1" s="236"/>
      <c r="L1" s="236"/>
      <c r="M1" s="236"/>
      <c r="N1" s="236"/>
      <c r="T1" s="225" t="s">
        <v>131</v>
      </c>
      <c r="U1" s="226"/>
      <c r="V1" s="226"/>
      <c r="W1" s="226"/>
      <c r="X1" s="226"/>
      <c r="Y1" s="226"/>
      <c r="Z1" s="226"/>
      <c r="AA1" s="226"/>
      <c r="AB1" s="226"/>
      <c r="AC1" s="226"/>
      <c r="AD1" s="226"/>
      <c r="AE1" s="226"/>
      <c r="AF1" s="226"/>
      <c r="AG1" s="226"/>
    </row>
    <row r="2" spans="1:34" s="5" customFormat="1" ht="15.75" customHeight="1">
      <c r="A2" s="25" t="s">
        <v>6</v>
      </c>
      <c r="B2" s="26" t="s">
        <v>7</v>
      </c>
      <c r="C2" s="26" t="s">
        <v>8</v>
      </c>
      <c r="D2" s="4" t="s">
        <v>1</v>
      </c>
      <c r="E2" s="4" t="s">
        <v>9</v>
      </c>
      <c r="F2" s="4" t="s">
        <v>10</v>
      </c>
      <c r="G2" s="4" t="s">
        <v>11</v>
      </c>
      <c r="H2" s="4" t="s">
        <v>12</v>
      </c>
      <c r="I2" s="4" t="s">
        <v>13</v>
      </c>
      <c r="J2" s="4" t="s">
        <v>14</v>
      </c>
      <c r="K2" s="4" t="s">
        <v>15</v>
      </c>
      <c r="L2" s="4" t="s">
        <v>16</v>
      </c>
      <c r="M2" s="4" t="s">
        <v>17</v>
      </c>
      <c r="N2" s="4" t="s">
        <v>5</v>
      </c>
      <c r="T2" s="25" t="s">
        <v>6</v>
      </c>
      <c r="U2" s="26" t="s">
        <v>7</v>
      </c>
      <c r="V2" s="26" t="s">
        <v>8</v>
      </c>
      <c r="W2" s="4" t="s">
        <v>1</v>
      </c>
      <c r="X2" s="4" t="s">
        <v>9</v>
      </c>
      <c r="Y2" s="4" t="s">
        <v>10</v>
      </c>
      <c r="Z2" s="4" t="s">
        <v>11</v>
      </c>
      <c r="AA2" s="4" t="s">
        <v>12</v>
      </c>
      <c r="AB2" s="4" t="s">
        <v>13</v>
      </c>
      <c r="AC2" s="4" t="s">
        <v>14</v>
      </c>
      <c r="AD2" s="4" t="s">
        <v>15</v>
      </c>
      <c r="AE2" s="4" t="s">
        <v>16</v>
      </c>
      <c r="AF2" s="4" t="s">
        <v>17</v>
      </c>
      <c r="AG2" s="4" t="s">
        <v>5</v>
      </c>
    </row>
    <row r="3" spans="1:34" s="5" customFormat="1" ht="15.75" customHeight="1">
      <c r="A3" s="18" t="s">
        <v>4</v>
      </c>
      <c r="B3" s="3">
        <v>2855</v>
      </c>
      <c r="C3" s="3">
        <v>3810</v>
      </c>
      <c r="D3" s="3">
        <v>6696</v>
      </c>
      <c r="E3" s="3">
        <v>6795</v>
      </c>
      <c r="F3" s="3">
        <v>7438</v>
      </c>
      <c r="G3" s="3">
        <v>7071</v>
      </c>
      <c r="H3" s="3">
        <v>6571</v>
      </c>
      <c r="I3" s="3">
        <v>5398</v>
      </c>
      <c r="J3" s="3">
        <v>4265</v>
      </c>
      <c r="K3" s="3"/>
      <c r="L3" s="3"/>
      <c r="M3" s="3"/>
      <c r="N3" s="3">
        <f>SUM(B3:M3)</f>
        <v>50899</v>
      </c>
      <c r="O3" s="178">
        <f>N3/N5</f>
        <v>0.8364529753003237</v>
      </c>
      <c r="T3" s="43" t="s">
        <v>4</v>
      </c>
      <c r="U3" s="3">
        <v>2741</v>
      </c>
      <c r="V3" s="3">
        <v>3345</v>
      </c>
      <c r="W3" s="3">
        <v>7092</v>
      </c>
      <c r="X3" s="3">
        <v>7568</v>
      </c>
      <c r="Y3" s="3">
        <v>7325</v>
      </c>
      <c r="Z3" s="3">
        <v>7293</v>
      </c>
      <c r="AA3" s="3">
        <v>6505</v>
      </c>
      <c r="AB3" s="3">
        <v>5002</v>
      </c>
      <c r="AC3" s="3">
        <v>4222</v>
      </c>
      <c r="AD3" s="3">
        <v>3570</v>
      </c>
      <c r="AE3" s="3">
        <v>3038</v>
      </c>
      <c r="AF3" s="3">
        <v>2673</v>
      </c>
      <c r="AG3" s="3">
        <v>60374</v>
      </c>
    </row>
    <row r="4" spans="1:34" s="5" customFormat="1" ht="15.75" customHeight="1">
      <c r="A4" s="19" t="s">
        <v>3</v>
      </c>
      <c r="B4" s="3">
        <v>491</v>
      </c>
      <c r="C4" s="3">
        <v>640</v>
      </c>
      <c r="D4" s="3">
        <v>1199</v>
      </c>
      <c r="E4" s="3">
        <v>1168</v>
      </c>
      <c r="F4" s="3">
        <v>1356</v>
      </c>
      <c r="G4" s="3">
        <v>1429</v>
      </c>
      <c r="H4" s="3">
        <v>1367</v>
      </c>
      <c r="I4" s="3">
        <v>1344</v>
      </c>
      <c r="J4" s="3">
        <v>958</v>
      </c>
      <c r="K4" s="3"/>
      <c r="L4" s="3"/>
      <c r="M4" s="3"/>
      <c r="N4" s="3">
        <f>SUM(B4:M4)</f>
        <v>9952</v>
      </c>
      <c r="O4" s="178">
        <f>N4/N5</f>
        <v>0.16354702469967625</v>
      </c>
      <c r="T4" s="68" t="s">
        <v>3</v>
      </c>
      <c r="U4" s="3">
        <v>490</v>
      </c>
      <c r="V4" s="3">
        <v>468</v>
      </c>
      <c r="W4" s="3">
        <v>882</v>
      </c>
      <c r="X4" s="3">
        <v>1052</v>
      </c>
      <c r="Y4" s="3">
        <v>1225</v>
      </c>
      <c r="Z4" s="3">
        <v>1197</v>
      </c>
      <c r="AA4" s="3">
        <v>1305</v>
      </c>
      <c r="AB4" s="3">
        <v>1140</v>
      </c>
      <c r="AC4" s="3">
        <v>870</v>
      </c>
      <c r="AD4" s="3">
        <v>626</v>
      </c>
      <c r="AE4" s="3">
        <v>539</v>
      </c>
      <c r="AF4" s="3">
        <v>520</v>
      </c>
      <c r="AG4" s="3">
        <v>10314</v>
      </c>
    </row>
    <row r="5" spans="1:34" s="5" customFormat="1">
      <c r="A5" s="30" t="s">
        <v>118</v>
      </c>
      <c r="B5" s="9">
        <f>SUM(B3:B4)</f>
        <v>3346</v>
      </c>
      <c r="C5" s="9">
        <f>SUM(C3:C4)</f>
        <v>4450</v>
      </c>
      <c r="D5" s="9">
        <f>SUM(D3:D4)</f>
        <v>7895</v>
      </c>
      <c r="E5" s="9">
        <f>SUM(E3:E4)</f>
        <v>7963</v>
      </c>
      <c r="F5" s="9">
        <f t="shared" ref="F5:G5" si="0">SUM(F3:F4)</f>
        <v>8794</v>
      </c>
      <c r="G5" s="9">
        <f t="shared" si="0"/>
        <v>8500</v>
      </c>
      <c r="H5" s="9">
        <f t="shared" ref="H5:I5" si="1">SUM(H3:H4)</f>
        <v>7938</v>
      </c>
      <c r="I5" s="9">
        <f t="shared" si="1"/>
        <v>6742</v>
      </c>
      <c r="J5" s="9">
        <f t="shared" ref="J5" si="2">SUM(J3:J4)</f>
        <v>5223</v>
      </c>
      <c r="K5" s="9"/>
      <c r="L5" s="9"/>
      <c r="M5" s="9"/>
      <c r="N5" s="9">
        <f>SUM(B5:M5)</f>
        <v>60851</v>
      </c>
      <c r="O5" s="178">
        <v>1</v>
      </c>
      <c r="T5" s="48" t="s">
        <v>85</v>
      </c>
      <c r="U5" s="3">
        <v>3231</v>
      </c>
      <c r="V5" s="3">
        <v>3813</v>
      </c>
      <c r="W5" s="3">
        <v>7974</v>
      </c>
      <c r="X5" s="3">
        <v>8620</v>
      </c>
      <c r="Y5" s="3">
        <v>8550</v>
      </c>
      <c r="Z5" s="3">
        <v>8490</v>
      </c>
      <c r="AA5" s="3">
        <v>7810</v>
      </c>
      <c r="AB5" s="3">
        <v>6142</v>
      </c>
      <c r="AC5" s="3">
        <v>5092</v>
      </c>
      <c r="AD5" s="3">
        <v>4196</v>
      </c>
      <c r="AE5" s="3">
        <v>3577</v>
      </c>
      <c r="AF5" s="3">
        <v>3193</v>
      </c>
      <c r="AG5" s="3">
        <v>70688</v>
      </c>
    </row>
    <row r="6" spans="1:34" s="5" customFormat="1" ht="15.75" customHeight="1">
      <c r="A6" s="69" t="s">
        <v>119</v>
      </c>
      <c r="B6" s="181">
        <f>B5/AF5-1</f>
        <v>4.7917319135609038E-2</v>
      </c>
      <c r="C6" s="181">
        <f>C5/B5-1</f>
        <v>0.32994620442319178</v>
      </c>
      <c r="D6" s="181">
        <f>D5/C5-1</f>
        <v>0.77415730337078648</v>
      </c>
      <c r="E6" s="181">
        <f>E5/D5-1</f>
        <v>8.6130462317923762E-3</v>
      </c>
      <c r="F6" s="181">
        <f t="shared" ref="F6:J6" si="3">F5/E5-1</f>
        <v>0.10435765415044584</v>
      </c>
      <c r="G6" s="181">
        <f t="shared" si="3"/>
        <v>-3.3431885376392967E-2</v>
      </c>
      <c r="H6" s="181">
        <f t="shared" si="3"/>
        <v>-6.6117647058823503E-2</v>
      </c>
      <c r="I6" s="181">
        <f t="shared" si="3"/>
        <v>-0.15066767447719831</v>
      </c>
      <c r="J6" s="181">
        <f t="shared" si="3"/>
        <v>-0.22530406407594183</v>
      </c>
      <c r="K6" s="181"/>
      <c r="L6" s="181"/>
      <c r="M6" s="181"/>
      <c r="N6" s="182"/>
      <c r="O6"/>
      <c r="T6" s="1"/>
      <c r="U6" s="50"/>
      <c r="V6" s="50"/>
      <c r="W6" s="50"/>
      <c r="X6" s="50"/>
      <c r="Y6" s="50"/>
      <c r="Z6" s="50"/>
      <c r="AA6" s="50"/>
      <c r="AB6" s="50"/>
      <c r="AC6" s="50"/>
      <c r="AD6" s="50"/>
      <c r="AE6" s="50"/>
      <c r="AF6" s="50"/>
      <c r="AG6" s="50"/>
    </row>
    <row r="7" spans="1:34" s="5" customFormat="1" ht="15.75" customHeight="1">
      <c r="A7" s="46" t="s">
        <v>121</v>
      </c>
      <c r="B7" s="183">
        <f>B5/U5-1</f>
        <v>3.5592695759826709E-2</v>
      </c>
      <c r="C7" s="183">
        <f>C5/V5-1</f>
        <v>0.16706005769735111</v>
      </c>
      <c r="D7" s="183">
        <f>D5/W5-1</f>
        <v>-9.9071983947830455E-3</v>
      </c>
      <c r="E7" s="183">
        <f>E5/X5-1</f>
        <v>-7.6218097447795841E-2</v>
      </c>
      <c r="F7" s="183">
        <f t="shared" ref="F7:J7" si="4">F5/Y5-1</f>
        <v>2.8538011695906418E-2</v>
      </c>
      <c r="G7" s="183">
        <f t="shared" si="4"/>
        <v>1.1778563015312216E-3</v>
      </c>
      <c r="H7" s="183">
        <f t="shared" si="4"/>
        <v>1.6389244558258742E-2</v>
      </c>
      <c r="I7" s="183">
        <f t="shared" si="4"/>
        <v>9.7688049495278317E-2</v>
      </c>
      <c r="J7" s="183">
        <f t="shared" si="4"/>
        <v>2.5726630007855356E-2</v>
      </c>
      <c r="K7" s="183"/>
      <c r="L7" s="183"/>
      <c r="M7" s="183"/>
      <c r="N7" s="183">
        <f ca="1">+N5/F13-1</f>
        <v>1.8904256387930696E-2</v>
      </c>
      <c r="O7"/>
      <c r="T7" s="1"/>
      <c r="U7" s="50"/>
      <c r="V7" s="50"/>
      <c r="W7" s="50"/>
      <c r="X7" s="50"/>
      <c r="Y7" s="50"/>
      <c r="Z7" s="50"/>
      <c r="AA7" s="50"/>
      <c r="AB7" s="50"/>
      <c r="AC7" s="50"/>
      <c r="AD7" s="50"/>
      <c r="AE7" s="50"/>
      <c r="AF7" s="50"/>
      <c r="AG7" s="50"/>
    </row>
    <row r="8" spans="1:34" s="1" customFormat="1">
      <c r="A8" s="22"/>
      <c r="B8" s="21"/>
      <c r="C8" s="22"/>
      <c r="D8" s="22"/>
      <c r="E8" s="22"/>
      <c r="N8" s="27"/>
      <c r="O8" s="5"/>
      <c r="P8" s="5"/>
      <c r="Q8" s="5"/>
      <c r="R8" s="5"/>
      <c r="S8" s="5"/>
      <c r="T8" s="52"/>
      <c r="U8" s="51"/>
      <c r="V8" s="51"/>
      <c r="AA8" s="50"/>
    </row>
    <row r="9" spans="1:34" s="1" customFormat="1" ht="28.5" customHeight="1">
      <c r="A9" s="227" t="s">
        <v>6</v>
      </c>
      <c r="B9" s="229" t="str">
        <f>'R_MP NEW 2022vs2021'!B12:C12</f>
        <v>SEPTEMBER</v>
      </c>
      <c r="C9" s="230"/>
      <c r="D9" s="231" t="s">
        <v>32</v>
      </c>
      <c r="E9" s="233" t="str">
        <f>'R_PTW 2022vs2021'!E9:F9</f>
        <v>JANUARY-SEPTEMBER</v>
      </c>
      <c r="F9" s="234"/>
      <c r="G9" s="231" t="s">
        <v>32</v>
      </c>
      <c r="H9"/>
      <c r="I9"/>
      <c r="J9"/>
      <c r="K9"/>
      <c r="L9"/>
      <c r="M9"/>
      <c r="N9"/>
      <c r="O9" s="5"/>
      <c r="P9" s="5"/>
      <c r="Q9" s="5"/>
      <c r="R9" s="5"/>
      <c r="S9" s="5"/>
      <c r="T9" s="52"/>
      <c r="U9" s="51"/>
      <c r="V9" s="51"/>
      <c r="AA9" s="50"/>
    </row>
    <row r="10" spans="1:34" s="1" customFormat="1" ht="26.25" customHeight="1">
      <c r="A10" s="228"/>
      <c r="B10" s="45">
        <f>'R_MP NEW 2022vs2021'!B13</f>
        <v>2022</v>
      </c>
      <c r="C10" s="45">
        <f>'R_MP NEW 2022vs2021'!C13</f>
        <v>2021</v>
      </c>
      <c r="D10" s="232"/>
      <c r="E10" s="45">
        <f>'R_MP NEW 2022vs2021'!E13</f>
        <v>2022</v>
      </c>
      <c r="F10" s="45">
        <f>'R_MP NEW 2022vs2021'!F13</f>
        <v>2021</v>
      </c>
      <c r="G10" s="232"/>
      <c r="H10" s="36"/>
      <c r="N10" s="27"/>
      <c r="O10" s="5"/>
      <c r="P10" s="5"/>
      <c r="Q10" s="5"/>
      <c r="R10" s="5"/>
      <c r="S10" s="5"/>
      <c r="T10" s="53"/>
      <c r="U10" s="53"/>
      <c r="V10" s="53"/>
      <c r="AA10" s="50"/>
    </row>
    <row r="11" spans="1:34" s="1" customFormat="1" ht="18" customHeight="1">
      <c r="A11" s="18" t="s">
        <v>23</v>
      </c>
      <c r="B11" s="150">
        <f ca="1">OFFSET(A3,,COUNTA(B3:M3),,)</f>
        <v>4265</v>
      </c>
      <c r="C11" s="150">
        <f ca="1">OFFSET(T3,,COUNTA(B3:M3),,)</f>
        <v>4222</v>
      </c>
      <c r="D11" s="163">
        <f ca="1">+B11/C11-1</f>
        <v>1.0184746565608638E-2</v>
      </c>
      <c r="E11" s="150">
        <f>N3</f>
        <v>50899</v>
      </c>
      <c r="F11" s="151">
        <f ca="1">SUM(OFFSET(U3,,,,COUNTA(B3:M3)))</f>
        <v>51093</v>
      </c>
      <c r="G11" s="163">
        <f ca="1">+E11/F11-1</f>
        <v>-3.7969976317695497E-3</v>
      </c>
      <c r="H11" s="36"/>
      <c r="N11" s="27"/>
      <c r="O11" s="5"/>
      <c r="P11" s="5"/>
      <c r="Q11" s="5"/>
      <c r="R11" s="5"/>
      <c r="S11" s="5"/>
      <c r="T11" s="54"/>
      <c r="U11" s="54"/>
      <c r="V11" s="54"/>
      <c r="W11" s="55"/>
      <c r="X11" s="55"/>
      <c r="Y11" s="56"/>
      <c r="AG11" s="27"/>
      <c r="AH11" s="57"/>
    </row>
    <row r="12" spans="1:34" s="1" customFormat="1" ht="18" customHeight="1">
      <c r="A12" s="18" t="s">
        <v>24</v>
      </c>
      <c r="B12" s="150">
        <f ca="1">OFFSET(A4,,COUNTA(B4:M4),,)</f>
        <v>958</v>
      </c>
      <c r="C12" s="150">
        <f ca="1">OFFSET(T4,,COUNTA(B4:M4),,)</f>
        <v>870</v>
      </c>
      <c r="D12" s="163">
        <f ca="1">+B12/C12-1</f>
        <v>0.10114942528735638</v>
      </c>
      <c r="E12" s="150">
        <f>N4</f>
        <v>9952</v>
      </c>
      <c r="F12" s="151">
        <f ca="1">SUM(OFFSET(U4,,,,COUNTA(B4:M4)))</f>
        <v>8629</v>
      </c>
      <c r="G12" s="163">
        <f ca="1">+E12/F12-1</f>
        <v>0.15332019932784791</v>
      </c>
      <c r="N12" s="27"/>
      <c r="O12" s="5"/>
      <c r="P12" s="5"/>
      <c r="Q12" s="58"/>
      <c r="R12" s="5"/>
      <c r="S12" s="5"/>
      <c r="T12" s="54"/>
      <c r="U12" s="54"/>
      <c r="V12" s="54"/>
      <c r="W12" s="55"/>
      <c r="X12" s="55"/>
      <c r="Y12" s="56"/>
      <c r="AG12" s="27"/>
      <c r="AH12" s="57"/>
    </row>
    <row r="13" spans="1:34" s="1" customFormat="1" ht="18" customHeight="1">
      <c r="A13" s="46" t="s">
        <v>5</v>
      </c>
      <c r="B13" s="150">
        <f ca="1">SUM(B11:B12)</f>
        <v>5223</v>
      </c>
      <c r="C13" s="150">
        <f ca="1">SUM(C11:C12)</f>
        <v>5092</v>
      </c>
      <c r="D13" s="163">
        <f ca="1">+B13/C13-1</f>
        <v>2.5726630007855356E-2</v>
      </c>
      <c r="E13" s="150">
        <f>SUM(E11:E12)</f>
        <v>60851</v>
      </c>
      <c r="F13" s="150">
        <f ca="1">SUM(F11:F12)</f>
        <v>59722</v>
      </c>
      <c r="G13" s="163">
        <f ca="1">+E13/F13-1</f>
        <v>1.8904256387930696E-2</v>
      </c>
      <c r="N13" s="27"/>
      <c r="O13" s="5"/>
      <c r="P13" s="5"/>
      <c r="Q13" s="5"/>
      <c r="R13" s="5"/>
      <c r="S13" s="5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60"/>
    </row>
    <row r="14" spans="1:34">
      <c r="A14" s="61"/>
      <c r="B14" s="21"/>
      <c r="C14" s="134"/>
      <c r="D14" s="134"/>
      <c r="E14" s="134"/>
      <c r="F14" s="1"/>
      <c r="G14" s="1"/>
      <c r="H14" s="1"/>
      <c r="I14" s="1"/>
      <c r="J14" s="1"/>
      <c r="K14" s="1"/>
      <c r="L14" s="1"/>
      <c r="M14" s="1"/>
      <c r="N14" s="23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</row>
    <row r="15" spans="1:34">
      <c r="A15" s="61"/>
      <c r="M15" s="1"/>
      <c r="N15" s="23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</row>
    <row r="16" spans="1:34">
      <c r="A16" s="61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1"/>
      <c r="AF16" s="1"/>
      <c r="AG16" s="2"/>
    </row>
    <row r="36" spans="1:1">
      <c r="A36" s="8" t="s">
        <v>74</v>
      </c>
    </row>
    <row r="37" spans="1:1">
      <c r="A37" s="44" t="s">
        <v>41</v>
      </c>
    </row>
  </sheetData>
  <mergeCells count="7">
    <mergeCell ref="A1:N1"/>
    <mergeCell ref="T1:AG1"/>
    <mergeCell ref="A9:A10"/>
    <mergeCell ref="B9:C9"/>
    <mergeCell ref="D9:D10"/>
    <mergeCell ref="E9:F9"/>
    <mergeCell ref="G9:G10"/>
  </mergeCells>
  <phoneticPr fontId="36" type="noConversion"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72" orientation="landscape" horizontalDpi="4294967292" r:id="rId1"/>
  <headerFooter alignWithMargins="0">
    <oddHeader>&amp;L&amp;G</oddHeader>
  </headerFooter>
  <colBreaks count="1" manualBreakCount="1">
    <brk id="15" max="1048575" man="1"/>
  </colBreaks>
  <drawing r:id="rId2"/>
  <legacyDrawingHF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Arkusz4">
    <pageSetUpPr fitToPage="1"/>
  </sheetPr>
  <dimension ref="A2:R54"/>
  <sheetViews>
    <sheetView showGridLines="0" zoomScale="110" zoomScaleNormal="110" workbookViewId="0">
      <selection activeCell="J34" sqref="J34"/>
    </sheetView>
  </sheetViews>
  <sheetFormatPr defaultRowHeight="12.75"/>
  <cols>
    <col min="1" max="1" width="19.28515625" customWidth="1"/>
    <col min="2" max="5" width="9.28515625" bestFit="1" customWidth="1"/>
    <col min="6" max="6" width="9.5703125" bestFit="1" customWidth="1"/>
    <col min="7" max="9" width="9.28515625" bestFit="1" customWidth="1"/>
    <col min="14" max="14" width="9.28515625" bestFit="1" customWidth="1"/>
    <col min="15" max="15" width="12" customWidth="1"/>
    <col min="18" max="18" width="9.28515625" bestFit="1" customWidth="1"/>
  </cols>
  <sheetData>
    <row r="2" spans="1:18" ht="25.5" customHeight="1">
      <c r="A2" s="282" t="s">
        <v>132</v>
      </c>
      <c r="B2" s="283"/>
      <c r="C2" s="283"/>
      <c r="D2" s="283"/>
      <c r="E2" s="283"/>
      <c r="F2" s="283"/>
      <c r="G2" s="283"/>
      <c r="H2" s="283"/>
      <c r="I2" s="283"/>
      <c r="J2" s="283"/>
      <c r="K2" s="283"/>
      <c r="L2" s="283"/>
      <c r="M2" s="283"/>
      <c r="N2" s="283"/>
      <c r="O2" s="12"/>
    </row>
    <row r="3" spans="1:18" ht="21" customHeight="1">
      <c r="A3" s="287" t="s">
        <v>4</v>
      </c>
      <c r="B3" s="287"/>
      <c r="C3" s="287"/>
      <c r="D3" s="287"/>
      <c r="E3" s="287"/>
      <c r="F3" s="287"/>
      <c r="G3" s="287"/>
      <c r="H3" s="287"/>
      <c r="I3" s="287"/>
      <c r="J3" s="287"/>
      <c r="K3" s="287"/>
      <c r="L3" s="287"/>
      <c r="M3" s="287"/>
      <c r="N3" s="287"/>
      <c r="O3" s="15"/>
    </row>
    <row r="4" spans="1:18" ht="13.5" customHeight="1">
      <c r="A4" s="39"/>
      <c r="B4" s="128" t="s">
        <v>7</v>
      </c>
      <c r="C4" s="128" t="s">
        <v>8</v>
      </c>
      <c r="D4" s="129" t="s">
        <v>1</v>
      </c>
      <c r="E4" s="129" t="s">
        <v>9</v>
      </c>
      <c r="F4" s="129" t="s">
        <v>10</v>
      </c>
      <c r="G4" s="129" t="s">
        <v>11</v>
      </c>
      <c r="H4" s="129" t="s">
        <v>12</v>
      </c>
      <c r="I4" s="129" t="s">
        <v>13</v>
      </c>
      <c r="J4" s="129" t="s">
        <v>14</v>
      </c>
      <c r="K4" s="129" t="s">
        <v>15</v>
      </c>
      <c r="L4" s="129" t="s">
        <v>16</v>
      </c>
      <c r="M4" s="129" t="s">
        <v>17</v>
      </c>
      <c r="N4" s="129" t="s">
        <v>5</v>
      </c>
      <c r="O4" s="14"/>
      <c r="R4" s="33"/>
    </row>
    <row r="5" spans="1:18" ht="13.5" customHeight="1">
      <c r="A5" s="64" t="s">
        <v>89</v>
      </c>
      <c r="B5" s="130"/>
      <c r="C5" s="131"/>
      <c r="D5" s="131"/>
      <c r="E5" s="131"/>
      <c r="F5" s="130"/>
      <c r="G5" s="130"/>
      <c r="H5" s="130"/>
      <c r="I5" s="130"/>
      <c r="J5" s="130"/>
      <c r="K5" s="130"/>
      <c r="L5" s="130"/>
      <c r="M5" s="132"/>
      <c r="N5" s="64"/>
      <c r="O5" s="14"/>
      <c r="R5" s="33"/>
    </row>
    <row r="6" spans="1:18" s="5" customFormat="1" ht="13.5" customHeight="1">
      <c r="A6" s="130" t="s">
        <v>90</v>
      </c>
      <c r="B6" s="130">
        <v>410</v>
      </c>
      <c r="C6" s="130">
        <v>906</v>
      </c>
      <c r="D6" s="130">
        <v>2223</v>
      </c>
      <c r="E6" s="130">
        <v>2884</v>
      </c>
      <c r="F6" s="130">
        <v>2963</v>
      </c>
      <c r="G6" s="130">
        <v>2848</v>
      </c>
      <c r="H6" s="130">
        <v>2423</v>
      </c>
      <c r="I6" s="130">
        <v>1894</v>
      </c>
      <c r="J6" s="130">
        <v>1461</v>
      </c>
      <c r="K6" s="130">
        <v>1186</v>
      </c>
      <c r="L6" s="130">
        <v>1071</v>
      </c>
      <c r="M6" s="130">
        <v>1310</v>
      </c>
      <c r="N6" s="130">
        <f>SUM(B6:M6)</f>
        <v>21579</v>
      </c>
      <c r="O6" s="14"/>
      <c r="R6" s="35"/>
    </row>
    <row r="7" spans="1:18" s="5" customFormat="1" ht="13.5" customHeight="1">
      <c r="A7" s="64" t="s">
        <v>91</v>
      </c>
      <c r="B7" s="130">
        <v>2741</v>
      </c>
      <c r="C7" s="130">
        <v>3345</v>
      </c>
      <c r="D7" s="130">
        <v>7092</v>
      </c>
      <c r="E7" s="130">
        <v>7568</v>
      </c>
      <c r="F7" s="130">
        <v>7325</v>
      </c>
      <c r="G7" s="130">
        <v>7293</v>
      </c>
      <c r="H7" s="130">
        <v>6505</v>
      </c>
      <c r="I7" s="130">
        <v>5002</v>
      </c>
      <c r="J7" s="130">
        <v>4222</v>
      </c>
      <c r="K7" s="130">
        <v>3570</v>
      </c>
      <c r="L7" s="130">
        <v>3038</v>
      </c>
      <c r="M7" s="130">
        <v>2673</v>
      </c>
      <c r="N7" s="130">
        <f>SUM(B7:M7)</f>
        <v>60374</v>
      </c>
      <c r="O7" s="14"/>
      <c r="R7" s="35"/>
    </row>
    <row r="8" spans="1:18" s="5" customFormat="1" ht="13.5" customHeight="1">
      <c r="A8" s="40" t="s">
        <v>92</v>
      </c>
      <c r="B8" s="152">
        <f>B6+B7</f>
        <v>3151</v>
      </c>
      <c r="C8" s="152">
        <f t="shared" ref="C8:M8" si="0">C6+C7</f>
        <v>4251</v>
      </c>
      <c r="D8" s="152">
        <f t="shared" si="0"/>
        <v>9315</v>
      </c>
      <c r="E8" s="152">
        <f t="shared" si="0"/>
        <v>10452</v>
      </c>
      <c r="F8" s="152">
        <f t="shared" si="0"/>
        <v>10288</v>
      </c>
      <c r="G8" s="152">
        <f t="shared" si="0"/>
        <v>10141</v>
      </c>
      <c r="H8" s="152">
        <f t="shared" si="0"/>
        <v>8928</v>
      </c>
      <c r="I8" s="152">
        <f t="shared" si="0"/>
        <v>6896</v>
      </c>
      <c r="J8" s="152">
        <f t="shared" si="0"/>
        <v>5683</v>
      </c>
      <c r="K8" s="152">
        <f t="shared" si="0"/>
        <v>4756</v>
      </c>
      <c r="L8" s="152">
        <f t="shared" si="0"/>
        <v>4109</v>
      </c>
      <c r="M8" s="152">
        <f t="shared" si="0"/>
        <v>3983</v>
      </c>
      <c r="N8" s="152">
        <f>SUM(B8:M8)</f>
        <v>81953</v>
      </c>
      <c r="O8" s="14"/>
      <c r="R8" s="35"/>
    </row>
    <row r="9" spans="1:18" ht="13.5" customHeight="1">
      <c r="A9" s="64" t="s">
        <v>133</v>
      </c>
      <c r="B9" s="276"/>
      <c r="C9" s="277"/>
      <c r="D9" s="277"/>
      <c r="E9" s="277"/>
      <c r="F9" s="277"/>
      <c r="G9" s="277"/>
      <c r="H9" s="277"/>
      <c r="I9" s="277"/>
      <c r="J9" s="277"/>
      <c r="K9" s="277"/>
      <c r="L9" s="277"/>
      <c r="M9" s="277"/>
      <c r="N9" s="278"/>
      <c r="O9" s="14"/>
      <c r="R9" s="33"/>
    </row>
    <row r="10" spans="1:18">
      <c r="A10" s="130" t="s">
        <v>134</v>
      </c>
      <c r="B10" s="65">
        <v>856</v>
      </c>
      <c r="C10" s="65">
        <v>1276</v>
      </c>
      <c r="D10" s="65">
        <v>2828</v>
      </c>
      <c r="E10" s="65">
        <v>2875</v>
      </c>
      <c r="F10" s="65">
        <v>3412</v>
      </c>
      <c r="G10" s="65">
        <v>3241</v>
      </c>
      <c r="H10" s="65">
        <v>2715</v>
      </c>
      <c r="I10" s="65">
        <v>2326</v>
      </c>
      <c r="J10" s="65">
        <v>1469</v>
      </c>
      <c r="K10" s="65"/>
      <c r="L10" s="65"/>
      <c r="M10" s="65"/>
      <c r="N10" s="65">
        <f>SUM(B10:M10)</f>
        <v>20998</v>
      </c>
      <c r="O10" s="14"/>
      <c r="R10" s="33"/>
    </row>
    <row r="11" spans="1:18" s="17" customFormat="1">
      <c r="A11" s="64" t="s">
        <v>135</v>
      </c>
      <c r="B11" s="130">
        <v>2855</v>
      </c>
      <c r="C11" s="130">
        <v>3810</v>
      </c>
      <c r="D11" s="130">
        <v>6696</v>
      </c>
      <c r="E11" s="130">
        <v>6795</v>
      </c>
      <c r="F11" s="130">
        <v>7438</v>
      </c>
      <c r="G11" s="130">
        <v>7071</v>
      </c>
      <c r="H11" s="130">
        <v>6571</v>
      </c>
      <c r="I11" s="130">
        <v>5398</v>
      </c>
      <c r="J11" s="130">
        <v>4265</v>
      </c>
      <c r="K11" s="130"/>
      <c r="L11" s="130"/>
      <c r="M11" s="130"/>
      <c r="N11" s="130">
        <f>SUM(B11:M11)</f>
        <v>50899</v>
      </c>
      <c r="O11" s="16"/>
      <c r="R11" s="33"/>
    </row>
    <row r="12" spans="1:18" s="5" customFormat="1">
      <c r="A12" s="40" t="s">
        <v>136</v>
      </c>
      <c r="B12" s="41">
        <f>B10+B11</f>
        <v>3711</v>
      </c>
      <c r="C12" s="41">
        <f>C10+C11</f>
        <v>5086</v>
      </c>
      <c r="D12" s="41">
        <f>D10+D11</f>
        <v>9524</v>
      </c>
      <c r="E12" s="41">
        <f>E10+E11</f>
        <v>9670</v>
      </c>
      <c r="F12" s="41">
        <f t="shared" ref="F12:H12" si="1">F10+F11</f>
        <v>10850</v>
      </c>
      <c r="G12" s="41">
        <f t="shared" si="1"/>
        <v>10312</v>
      </c>
      <c r="H12" s="41">
        <f t="shared" si="1"/>
        <v>9286</v>
      </c>
      <c r="I12" s="41">
        <f t="shared" ref="I12:J12" si="2">I10+I11</f>
        <v>7724</v>
      </c>
      <c r="J12" s="41">
        <f t="shared" si="2"/>
        <v>5734</v>
      </c>
      <c r="K12" s="41"/>
      <c r="L12" s="41"/>
      <c r="M12" s="41"/>
      <c r="N12" s="41">
        <f>SUM(B12:M12)</f>
        <v>71897</v>
      </c>
      <c r="O12" s="34"/>
      <c r="R12" s="35"/>
    </row>
    <row r="13" spans="1:18">
      <c r="A13" s="42" t="s">
        <v>18</v>
      </c>
      <c r="B13" s="217">
        <f>+B12/B8-1</f>
        <v>0.17772135829895275</v>
      </c>
      <c r="C13" s="217">
        <f>+C12/C8-1</f>
        <v>0.19642437073629737</v>
      </c>
      <c r="D13" s="217">
        <f>+D12/D8-1</f>
        <v>2.2436929683306461E-2</v>
      </c>
      <c r="E13" s="217">
        <f>+E12/E8-1</f>
        <v>-7.4818216609261357E-2</v>
      </c>
      <c r="F13" s="217">
        <f t="shared" ref="F13:G13" si="3">+F12/F8-1</f>
        <v>5.4626749611197623E-2</v>
      </c>
      <c r="G13" s="217">
        <f t="shared" si="3"/>
        <v>1.6862242382408077E-2</v>
      </c>
      <c r="H13" s="217">
        <f t="shared" ref="H13:I13" si="4">+H12/H8-1</f>
        <v>4.0098566308243822E-2</v>
      </c>
      <c r="I13" s="217">
        <f t="shared" si="4"/>
        <v>0.12006960556844537</v>
      </c>
      <c r="J13" s="217">
        <f t="shared" ref="J13" si="5">+J12/J8-1</f>
        <v>8.9741333802568768E-3</v>
      </c>
      <c r="K13" s="217"/>
      <c r="L13" s="217"/>
      <c r="M13" s="217"/>
      <c r="N13" s="217">
        <f ca="1">+N12/SUM(OFFSET(B8,,,,COUNTA(B10:M10)))-1</f>
        <v>4.0402286375804897E-2</v>
      </c>
      <c r="P13" s="29"/>
      <c r="R13" s="33"/>
    </row>
    <row r="14" spans="1:18">
      <c r="A14" s="42" t="s">
        <v>19</v>
      </c>
      <c r="B14" s="217">
        <f t="shared" ref="B14:G15" si="6">+B10/B6-1</f>
        <v>1.0878048780487806</v>
      </c>
      <c r="C14" s="217">
        <f t="shared" si="6"/>
        <v>0.40838852097130252</v>
      </c>
      <c r="D14" s="217">
        <f t="shared" si="6"/>
        <v>0.27215474583895638</v>
      </c>
      <c r="E14" s="217">
        <f t="shared" si="6"/>
        <v>-3.1206657420249639E-3</v>
      </c>
      <c r="F14" s="217">
        <f t="shared" si="6"/>
        <v>0.15153560580492753</v>
      </c>
      <c r="G14" s="217">
        <f t="shared" si="6"/>
        <v>0.13799157303370779</v>
      </c>
      <c r="H14" s="217">
        <f t="shared" ref="H14:I14" si="7">+H10/H6-1</f>
        <v>0.12051176227816751</v>
      </c>
      <c r="I14" s="217">
        <f t="shared" si="7"/>
        <v>0.22808870116156288</v>
      </c>
      <c r="J14" s="217">
        <f t="shared" ref="J14" si="8">+J10/J6-1</f>
        <v>5.4757015742641357E-3</v>
      </c>
      <c r="K14" s="217"/>
      <c r="L14" s="217"/>
      <c r="M14" s="217"/>
      <c r="N14" s="217">
        <f ca="1">+N10/SUM(OFFSET(B6,,,,COUNTA(B10:M10)))-1</f>
        <v>0.16577836997557194</v>
      </c>
      <c r="R14" s="33"/>
    </row>
    <row r="15" spans="1:18">
      <c r="A15" s="42" t="s">
        <v>20</v>
      </c>
      <c r="B15" s="217">
        <f t="shared" si="6"/>
        <v>4.1590660342940566E-2</v>
      </c>
      <c r="C15" s="217">
        <f t="shared" si="6"/>
        <v>0.13901345291479816</v>
      </c>
      <c r="D15" s="217">
        <f t="shared" si="6"/>
        <v>-5.5837563451776595E-2</v>
      </c>
      <c r="E15" s="217">
        <f t="shared" si="6"/>
        <v>-0.10214059196617331</v>
      </c>
      <c r="F15" s="217">
        <f t="shared" si="6"/>
        <v>1.5426621160409493E-2</v>
      </c>
      <c r="G15" s="217">
        <f t="shared" si="6"/>
        <v>-3.0440148087206964E-2</v>
      </c>
      <c r="H15" s="217">
        <f t="shared" ref="H15:I15" si="9">+H11/H7-1</f>
        <v>1.0146041506533532E-2</v>
      </c>
      <c r="I15" s="217">
        <f t="shared" si="9"/>
        <v>7.9168332666933239E-2</v>
      </c>
      <c r="J15" s="217">
        <f t="shared" ref="J15" si="10">+J11/J7-1</f>
        <v>1.0184746565608638E-2</v>
      </c>
      <c r="K15" s="217"/>
      <c r="L15" s="217"/>
      <c r="M15" s="217"/>
      <c r="N15" s="217">
        <f ca="1">+N11/SUM(OFFSET(B7,,,,COUNTA(B10:M10)))-1</f>
        <v>-3.7969976317695497E-3</v>
      </c>
      <c r="R15" s="33"/>
    </row>
    <row r="16" spans="1:18">
      <c r="A16" s="42" t="s">
        <v>21</v>
      </c>
      <c r="B16" s="217">
        <f>+B10/B12</f>
        <v>0.23066558879008353</v>
      </c>
      <c r="C16" s="217">
        <f>+C10/C12</f>
        <v>0.25088478175383405</v>
      </c>
      <c r="D16" s="217">
        <f>+D10/D12</f>
        <v>0.29693406131877365</v>
      </c>
      <c r="E16" s="217">
        <f>+E10/E12</f>
        <v>0.29731127197518098</v>
      </c>
      <c r="F16" s="217">
        <f t="shared" ref="F16:G16" si="11">+F10/F12</f>
        <v>0.31447004608294932</v>
      </c>
      <c r="G16" s="217">
        <f t="shared" si="11"/>
        <v>0.31429402637703646</v>
      </c>
      <c r="H16" s="217">
        <f t="shared" ref="H16:I16" si="12">+H10/H12</f>
        <v>0.29237561921171656</v>
      </c>
      <c r="I16" s="217">
        <f t="shared" si="12"/>
        <v>0.30113930605903677</v>
      </c>
      <c r="J16" s="217">
        <f t="shared" ref="J16" si="13">+J10/J12</f>
        <v>0.2561911405650506</v>
      </c>
      <c r="K16" s="217"/>
      <c r="L16" s="217"/>
      <c r="M16" s="217"/>
      <c r="N16" s="217">
        <f>+N10/N12</f>
        <v>0.2920566922124706</v>
      </c>
      <c r="P16" s="29"/>
      <c r="R16" s="33"/>
    </row>
    <row r="17" spans="1:18">
      <c r="A17" s="28"/>
      <c r="B17" s="97"/>
      <c r="C17" s="97"/>
      <c r="D17" s="97"/>
      <c r="E17" s="97"/>
      <c r="F17" s="97"/>
      <c r="G17" s="97"/>
      <c r="H17" s="97"/>
      <c r="I17" s="97"/>
      <c r="J17" s="97"/>
      <c r="K17" s="97"/>
      <c r="L17" s="97"/>
      <c r="M17" s="97"/>
      <c r="N17" s="97"/>
      <c r="R17" s="33"/>
    </row>
    <row r="18" spans="1:18" ht="21" customHeight="1">
      <c r="A18" s="287" t="s">
        <v>3</v>
      </c>
      <c r="B18" s="287"/>
      <c r="C18" s="287"/>
      <c r="D18" s="287"/>
      <c r="E18" s="287"/>
      <c r="F18" s="287"/>
      <c r="G18" s="287"/>
      <c r="H18" s="287"/>
      <c r="I18" s="287"/>
      <c r="J18" s="287"/>
      <c r="K18" s="287"/>
      <c r="L18" s="287"/>
      <c r="M18" s="287"/>
      <c r="N18" s="287"/>
      <c r="O18" s="15"/>
      <c r="R18" s="33"/>
    </row>
    <row r="19" spans="1:18">
      <c r="A19" s="39"/>
      <c r="B19" s="128" t="s">
        <v>7</v>
      </c>
      <c r="C19" s="128" t="s">
        <v>8</v>
      </c>
      <c r="D19" s="129" t="s">
        <v>1</v>
      </c>
      <c r="E19" s="129" t="s">
        <v>9</v>
      </c>
      <c r="F19" s="129" t="s">
        <v>10</v>
      </c>
      <c r="G19" s="129" t="s">
        <v>11</v>
      </c>
      <c r="H19" s="129" t="s">
        <v>12</v>
      </c>
      <c r="I19" s="129" t="s">
        <v>13</v>
      </c>
      <c r="J19" s="129" t="s">
        <v>14</v>
      </c>
      <c r="K19" s="129" t="s">
        <v>15</v>
      </c>
      <c r="L19" s="129" t="s">
        <v>16</v>
      </c>
      <c r="M19" s="129" t="s">
        <v>17</v>
      </c>
      <c r="N19" s="129" t="s">
        <v>5</v>
      </c>
      <c r="O19" s="14"/>
      <c r="R19" s="33"/>
    </row>
    <row r="20" spans="1:18">
      <c r="A20" s="64" t="s">
        <v>89</v>
      </c>
      <c r="B20" s="284"/>
      <c r="C20" s="285"/>
      <c r="D20" s="285"/>
      <c r="E20" s="285"/>
      <c r="F20" s="285"/>
      <c r="G20" s="285"/>
      <c r="H20" s="285"/>
      <c r="I20" s="285"/>
      <c r="J20" s="285"/>
      <c r="K20" s="285"/>
      <c r="L20" s="285"/>
      <c r="M20" s="285"/>
      <c r="N20" s="286"/>
      <c r="O20" s="14"/>
      <c r="R20" s="33"/>
    </row>
    <row r="21" spans="1:18">
      <c r="A21" s="130" t="s">
        <v>93</v>
      </c>
      <c r="B21" s="153">
        <v>301</v>
      </c>
      <c r="C21" s="153">
        <v>401</v>
      </c>
      <c r="D21" s="153">
        <v>902</v>
      </c>
      <c r="E21" s="153">
        <v>1140</v>
      </c>
      <c r="F21" s="153">
        <v>1457</v>
      </c>
      <c r="G21" s="153">
        <v>1691</v>
      </c>
      <c r="H21" s="153">
        <v>1693</v>
      </c>
      <c r="I21" s="153">
        <v>1475</v>
      </c>
      <c r="J21" s="153">
        <v>1097</v>
      </c>
      <c r="K21" s="153">
        <v>849</v>
      </c>
      <c r="L21" s="153">
        <v>671</v>
      </c>
      <c r="M21" s="153">
        <v>1033</v>
      </c>
      <c r="N21" s="130">
        <f>SUM(B21:M21)</f>
        <v>12710</v>
      </c>
      <c r="O21" s="14"/>
      <c r="R21" s="33"/>
    </row>
    <row r="22" spans="1:18">
      <c r="A22" s="64" t="s">
        <v>94</v>
      </c>
      <c r="B22" s="130">
        <v>490</v>
      </c>
      <c r="C22" s="130">
        <v>468</v>
      </c>
      <c r="D22" s="130">
        <v>882</v>
      </c>
      <c r="E22" s="130">
        <v>1052</v>
      </c>
      <c r="F22" s="130">
        <v>1225</v>
      </c>
      <c r="G22" s="130">
        <v>1197</v>
      </c>
      <c r="H22" s="130">
        <v>1305</v>
      </c>
      <c r="I22" s="130">
        <v>1140</v>
      </c>
      <c r="J22" s="130">
        <v>870</v>
      </c>
      <c r="K22" s="130">
        <v>626</v>
      </c>
      <c r="L22" s="130">
        <v>539</v>
      </c>
      <c r="M22" s="130">
        <v>520</v>
      </c>
      <c r="N22" s="130">
        <f>SUM(B22:M22)</f>
        <v>10314</v>
      </c>
      <c r="O22" s="14"/>
      <c r="R22" s="33"/>
    </row>
    <row r="23" spans="1:18">
      <c r="A23" s="40" t="s">
        <v>95</v>
      </c>
      <c r="B23" s="152">
        <f>B22+B21</f>
        <v>791</v>
      </c>
      <c r="C23" s="152">
        <f t="shared" ref="C23:M23" si="14">C22+C21</f>
        <v>869</v>
      </c>
      <c r="D23" s="152">
        <f t="shared" si="14"/>
        <v>1784</v>
      </c>
      <c r="E23" s="152">
        <f t="shared" si="14"/>
        <v>2192</v>
      </c>
      <c r="F23" s="152">
        <f t="shared" si="14"/>
        <v>2682</v>
      </c>
      <c r="G23" s="152">
        <f t="shared" si="14"/>
        <v>2888</v>
      </c>
      <c r="H23" s="152">
        <f t="shared" si="14"/>
        <v>2998</v>
      </c>
      <c r="I23" s="152">
        <f t="shared" si="14"/>
        <v>2615</v>
      </c>
      <c r="J23" s="152">
        <f t="shared" si="14"/>
        <v>1967</v>
      </c>
      <c r="K23" s="152">
        <f t="shared" si="14"/>
        <v>1475</v>
      </c>
      <c r="L23" s="152">
        <f t="shared" si="14"/>
        <v>1210</v>
      </c>
      <c r="M23" s="152">
        <f t="shared" si="14"/>
        <v>1553</v>
      </c>
      <c r="N23" s="152">
        <f>SUM(B23:M23)</f>
        <v>23024</v>
      </c>
      <c r="O23" s="14"/>
      <c r="R23" s="33"/>
    </row>
    <row r="24" spans="1:18">
      <c r="A24" s="64" t="s">
        <v>133</v>
      </c>
      <c r="B24" s="276"/>
      <c r="C24" s="277"/>
      <c r="D24" s="277"/>
      <c r="E24" s="277"/>
      <c r="F24" s="277"/>
      <c r="G24" s="277"/>
      <c r="H24" s="277"/>
      <c r="I24" s="277"/>
      <c r="J24" s="277"/>
      <c r="K24" s="277"/>
      <c r="L24" s="277"/>
      <c r="M24" s="277"/>
      <c r="N24" s="278"/>
      <c r="O24" s="14"/>
      <c r="R24" s="33"/>
    </row>
    <row r="25" spans="1:18">
      <c r="A25" s="130" t="s">
        <v>137</v>
      </c>
      <c r="B25" s="65">
        <v>355</v>
      </c>
      <c r="C25" s="65">
        <v>496</v>
      </c>
      <c r="D25" s="65">
        <v>1041</v>
      </c>
      <c r="E25" s="65">
        <v>1207</v>
      </c>
      <c r="F25" s="65">
        <v>1469</v>
      </c>
      <c r="G25" s="65">
        <v>1513</v>
      </c>
      <c r="H25" s="65">
        <v>1390</v>
      </c>
      <c r="I25" s="65">
        <v>1276</v>
      </c>
      <c r="J25" s="65">
        <v>965</v>
      </c>
      <c r="K25" s="65"/>
      <c r="L25" s="65"/>
      <c r="M25" s="65"/>
      <c r="N25" s="65">
        <f>SUM(B25:M25)</f>
        <v>9712</v>
      </c>
      <c r="O25" s="14"/>
      <c r="R25" s="33"/>
    </row>
    <row r="26" spans="1:18" s="17" customFormat="1">
      <c r="A26" s="64" t="s">
        <v>138</v>
      </c>
      <c r="B26" s="130">
        <v>491</v>
      </c>
      <c r="C26" s="130">
        <v>640</v>
      </c>
      <c r="D26" s="130">
        <v>1199</v>
      </c>
      <c r="E26" s="130">
        <v>1168</v>
      </c>
      <c r="F26" s="130">
        <v>1356</v>
      </c>
      <c r="G26" s="130">
        <v>1429</v>
      </c>
      <c r="H26" s="130">
        <v>1367</v>
      </c>
      <c r="I26" s="130">
        <v>1344</v>
      </c>
      <c r="J26" s="130">
        <v>958</v>
      </c>
      <c r="K26" s="130"/>
      <c r="L26" s="130"/>
      <c r="M26" s="130"/>
      <c r="N26" s="130">
        <f>SUM(B26:M26)</f>
        <v>9952</v>
      </c>
      <c r="O26" s="16"/>
      <c r="R26" s="33"/>
    </row>
    <row r="27" spans="1:18" s="5" customFormat="1">
      <c r="A27" s="40" t="s">
        <v>139</v>
      </c>
      <c r="B27" s="41">
        <f>B26+B25</f>
        <v>846</v>
      </c>
      <c r="C27" s="41">
        <f>C26+C25</f>
        <v>1136</v>
      </c>
      <c r="D27" s="41">
        <f>D26+D25</f>
        <v>2240</v>
      </c>
      <c r="E27" s="41">
        <f>E26+E25</f>
        <v>2375</v>
      </c>
      <c r="F27" s="41">
        <f t="shared" ref="F27:H27" si="15">F26+F25</f>
        <v>2825</v>
      </c>
      <c r="G27" s="41">
        <f t="shared" si="15"/>
        <v>2942</v>
      </c>
      <c r="H27" s="41">
        <f t="shared" si="15"/>
        <v>2757</v>
      </c>
      <c r="I27" s="41">
        <f t="shared" ref="I27:J27" si="16">I26+I25</f>
        <v>2620</v>
      </c>
      <c r="J27" s="41">
        <f t="shared" si="16"/>
        <v>1923</v>
      </c>
      <c r="K27" s="41"/>
      <c r="L27" s="41"/>
      <c r="M27" s="41"/>
      <c r="N27" s="41">
        <f>SUM(B27:M27)</f>
        <v>19664</v>
      </c>
      <c r="O27" s="34"/>
    </row>
    <row r="28" spans="1:18" s="5" customFormat="1">
      <c r="A28" s="42" t="s">
        <v>18</v>
      </c>
      <c r="B28" s="217">
        <f>+B27/B23-1</f>
        <v>6.9532237673830544E-2</v>
      </c>
      <c r="C28" s="217">
        <f>+C27/C23-1</f>
        <v>0.30724971231300335</v>
      </c>
      <c r="D28" s="217">
        <f>+D27/D23-1</f>
        <v>0.25560538116591935</v>
      </c>
      <c r="E28" s="217">
        <f>+E27/E23-1</f>
        <v>8.3485401459854058E-2</v>
      </c>
      <c r="F28" s="217">
        <f t="shared" ref="F28:G28" si="17">+F27/F23-1</f>
        <v>5.3318419090231162E-2</v>
      </c>
      <c r="G28" s="217">
        <f t="shared" si="17"/>
        <v>1.8698060941828354E-2</v>
      </c>
      <c r="H28" s="217">
        <f t="shared" ref="H28:I28" si="18">+H27/H23-1</f>
        <v>-8.0386924616410949E-2</v>
      </c>
      <c r="I28" s="217">
        <f t="shared" si="18"/>
        <v>1.9120458891013214E-3</v>
      </c>
      <c r="J28" s="217">
        <f t="shared" ref="J28" si="19">+J27/J23-1</f>
        <v>-2.2369089984748403E-2</v>
      </c>
      <c r="K28" s="217"/>
      <c r="L28" s="217"/>
      <c r="M28" s="217"/>
      <c r="N28" s="217">
        <f ca="1">+N27/SUM(OFFSET(B23,,,,COUNTA(B25:M25)))-1</f>
        <v>4.6736931757692002E-2</v>
      </c>
      <c r="O28" s="34"/>
    </row>
    <row r="29" spans="1:18" s="5" customFormat="1">
      <c r="A29" s="42" t="s">
        <v>19</v>
      </c>
      <c r="B29" s="217">
        <f t="shared" ref="B29:G30" si="20">+B25/B21-1</f>
        <v>0.17940199335548179</v>
      </c>
      <c r="C29" s="217">
        <f t="shared" si="20"/>
        <v>0.23690773067331672</v>
      </c>
      <c r="D29" s="217">
        <f t="shared" si="20"/>
        <v>0.15410199556541015</v>
      </c>
      <c r="E29" s="217">
        <f t="shared" si="20"/>
        <v>5.8771929824561475E-2</v>
      </c>
      <c r="F29" s="217">
        <f t="shared" si="20"/>
        <v>8.2361015785861191E-3</v>
      </c>
      <c r="G29" s="217">
        <f t="shared" si="20"/>
        <v>-0.10526315789473684</v>
      </c>
      <c r="H29" s="217">
        <f t="shared" ref="H29:I29" si="21">+H25/H21-1</f>
        <v>-0.1789722386296515</v>
      </c>
      <c r="I29" s="217">
        <f t="shared" si="21"/>
        <v>-0.13491525423728812</v>
      </c>
      <c r="J29" s="217">
        <f t="shared" ref="J29" si="22">+J25/J21-1</f>
        <v>-0.12032816773017319</v>
      </c>
      <c r="K29" s="217"/>
      <c r="L29" s="217"/>
      <c r="M29" s="217"/>
      <c r="N29" s="217">
        <f ca="1">+N25/SUM(OFFSET(B21,,,,COUNTA(B25:M25)))-1</f>
        <v>-4.3812149256670319E-2</v>
      </c>
      <c r="O29" s="34"/>
    </row>
    <row r="30" spans="1:18" s="5" customFormat="1">
      <c r="A30" s="42" t="s">
        <v>20</v>
      </c>
      <c r="B30" s="217">
        <f t="shared" si="20"/>
        <v>2.0408163265306367E-3</v>
      </c>
      <c r="C30" s="217">
        <f t="shared" si="20"/>
        <v>0.36752136752136755</v>
      </c>
      <c r="D30" s="217">
        <f t="shared" si="20"/>
        <v>0.35941043083900226</v>
      </c>
      <c r="E30" s="217">
        <f t="shared" si="20"/>
        <v>0.11026615969581743</v>
      </c>
      <c r="F30" s="217">
        <f t="shared" si="20"/>
        <v>0.10693877551020403</v>
      </c>
      <c r="G30" s="217">
        <f t="shared" si="20"/>
        <v>0.19381787802840433</v>
      </c>
      <c r="H30" s="217">
        <f t="shared" ref="H30:I30" si="23">+H26/H22-1</f>
        <v>4.7509578544061348E-2</v>
      </c>
      <c r="I30" s="217">
        <f t="shared" si="23"/>
        <v>0.17894736842105252</v>
      </c>
      <c r="J30" s="217">
        <f t="shared" ref="J30" si="24">+J26/J22-1</f>
        <v>0.10114942528735638</v>
      </c>
      <c r="K30" s="217"/>
      <c r="L30" s="217"/>
      <c r="M30" s="217"/>
      <c r="N30" s="217">
        <f ca="1">+N26/SUM(OFFSET(B22,,,,COUNTA(B25:M25)))-1</f>
        <v>0.15332019932784791</v>
      </c>
      <c r="O30" s="34"/>
    </row>
    <row r="31" spans="1:18">
      <c r="A31" s="42" t="s">
        <v>22</v>
      </c>
      <c r="B31" s="217">
        <f>+B25/B27</f>
        <v>0.41962174940898345</v>
      </c>
      <c r="C31" s="217">
        <f>+C25/C27</f>
        <v>0.43661971830985913</v>
      </c>
      <c r="D31" s="217">
        <f>+D25/D27</f>
        <v>0.46473214285714287</v>
      </c>
      <c r="E31" s="217">
        <f>+E25/E27</f>
        <v>0.50821052631578945</v>
      </c>
      <c r="F31" s="217">
        <f t="shared" ref="F31:G31" si="25">+F25/F27</f>
        <v>0.52</v>
      </c>
      <c r="G31" s="217">
        <f t="shared" si="25"/>
        <v>0.51427600271923857</v>
      </c>
      <c r="H31" s="217">
        <f t="shared" ref="H31:I31" si="26">+H25/H27</f>
        <v>0.50417120058034093</v>
      </c>
      <c r="I31" s="217">
        <f t="shared" si="26"/>
        <v>0.4870229007633588</v>
      </c>
      <c r="J31" s="217">
        <f t="shared" ref="J31" si="27">+J25/J27</f>
        <v>0.50182007280291208</v>
      </c>
      <c r="K31" s="217"/>
      <c r="L31" s="217"/>
      <c r="M31" s="217"/>
      <c r="N31" s="217">
        <f>+N25/N27</f>
        <v>0.49389747762408465</v>
      </c>
    </row>
    <row r="34" spans="1:7" ht="30.75" customHeight="1">
      <c r="A34" s="237" t="s">
        <v>4</v>
      </c>
      <c r="B34" s="280" t="str">
        <f>'R_PTW USED 2022vs2021'!B9:C9</f>
        <v>SEPTEMBER</v>
      </c>
      <c r="C34" s="281"/>
      <c r="D34" s="272" t="s">
        <v>32</v>
      </c>
      <c r="E34" s="274" t="str">
        <f>'R_PTW 2022vs2021'!E9:F9</f>
        <v>JANUARY-SEPTEMBER</v>
      </c>
      <c r="F34" s="275"/>
      <c r="G34" s="272" t="s">
        <v>32</v>
      </c>
    </row>
    <row r="35" spans="1:7" ht="15.75" customHeight="1">
      <c r="A35" s="238"/>
      <c r="B35" s="45">
        <v>2022</v>
      </c>
      <c r="C35" s="45">
        <v>2021</v>
      </c>
      <c r="D35" s="273"/>
      <c r="E35" s="45">
        <v>2022</v>
      </c>
      <c r="F35" s="45">
        <v>2021</v>
      </c>
      <c r="G35" s="273"/>
    </row>
    <row r="36" spans="1:7" ht="15.75" customHeight="1">
      <c r="A36" s="67" t="s">
        <v>38</v>
      </c>
      <c r="B36" s="154">
        <f ca="1">OFFSET(A10,,COUNTA(B28:M28),,)</f>
        <v>1469</v>
      </c>
      <c r="C36" s="154">
        <f ca="1">OFFSET(A6,,COUNTA(B28:M28),,)</f>
        <v>1461</v>
      </c>
      <c r="D36" s="163">
        <f ca="1">+B36/C36-1</f>
        <v>5.4757015742641357E-3</v>
      </c>
      <c r="E36" s="154">
        <f>N10</f>
        <v>20998</v>
      </c>
      <c r="F36" s="154">
        <f ca="1">SUM(OFFSET(B6,,,,COUNTA(B28:M28)))</f>
        <v>18012</v>
      </c>
      <c r="G36" s="163">
        <f ca="1">+E36/F36-1</f>
        <v>0.16577836997557194</v>
      </c>
    </row>
    <row r="37" spans="1:7" ht="15.75" customHeight="1">
      <c r="A37" s="67" t="s">
        <v>39</v>
      </c>
      <c r="B37" s="154">
        <f ca="1">OFFSET(A11,,COUNTA(B29:M29),,)</f>
        <v>4265</v>
      </c>
      <c r="C37" s="154">
        <f ca="1">OFFSET(A7,,COUNTA(B29:M29),,)</f>
        <v>4222</v>
      </c>
      <c r="D37" s="163">
        <f ca="1">+B37/C37-1</f>
        <v>1.0184746565608638E-2</v>
      </c>
      <c r="E37" s="154">
        <f>N11</f>
        <v>50899</v>
      </c>
      <c r="F37" s="154">
        <f ca="1">SUM(OFFSET(B7,,,,COUNTA(B29:M29)))</f>
        <v>51093</v>
      </c>
      <c r="G37" s="163">
        <f ca="1">+E37/F37-1</f>
        <v>-3.7969976317695497E-3</v>
      </c>
    </row>
    <row r="38" spans="1:7" ht="15.75" customHeight="1">
      <c r="A38" s="95" t="s">
        <v>5</v>
      </c>
      <c r="B38" s="154">
        <f ca="1">SUM(B36:B37)</f>
        <v>5734</v>
      </c>
      <c r="C38" s="154">
        <f ca="1">SUM(C36:C37)</f>
        <v>5683</v>
      </c>
      <c r="D38" s="163">
        <f ca="1">+B38/C38-1</f>
        <v>8.9741333802568768E-3</v>
      </c>
      <c r="E38" s="154">
        <f>SUM(E36:E37)</f>
        <v>71897</v>
      </c>
      <c r="F38" s="154">
        <f ca="1">SUM(F36:F37)</f>
        <v>69105</v>
      </c>
      <c r="G38" s="163">
        <f ca="1">+E38/F38-1</f>
        <v>4.0402286375804897E-2</v>
      </c>
    </row>
    <row r="39" spans="1:7" ht="15.75" customHeight="1"/>
    <row r="40" spans="1:7" ht="15.75" customHeight="1"/>
    <row r="41" spans="1:7" ht="32.25" customHeight="1">
      <c r="A41" s="237" t="s">
        <v>3</v>
      </c>
      <c r="B41" s="280" t="str">
        <f>B34</f>
        <v>SEPTEMBER</v>
      </c>
      <c r="C41" s="281"/>
      <c r="D41" s="272" t="s">
        <v>32</v>
      </c>
      <c r="E41" s="274" t="str">
        <f>E34</f>
        <v>JANUARY-SEPTEMBER</v>
      </c>
      <c r="F41" s="275"/>
      <c r="G41" s="272" t="s">
        <v>32</v>
      </c>
    </row>
    <row r="42" spans="1:7" ht="15.75" customHeight="1">
      <c r="A42" s="238"/>
      <c r="B42" s="45">
        <v>2022</v>
      </c>
      <c r="C42" s="45">
        <v>2021</v>
      </c>
      <c r="D42" s="273"/>
      <c r="E42" s="45">
        <v>2022</v>
      </c>
      <c r="F42" s="45">
        <v>2021</v>
      </c>
      <c r="G42" s="273"/>
    </row>
    <row r="43" spans="1:7" ht="15.75" customHeight="1">
      <c r="A43" s="67" t="s">
        <v>38</v>
      </c>
      <c r="B43" s="154">
        <f ca="1">OFFSET(A25,,COUNTA(B28:M28),,)</f>
        <v>965</v>
      </c>
      <c r="C43" s="154">
        <f ca="1">OFFSET(A21,,COUNTA(B28:M28),,)</f>
        <v>1097</v>
      </c>
      <c r="D43" s="163">
        <f ca="1">+B43/C43-1</f>
        <v>-0.12032816773017319</v>
      </c>
      <c r="E43" s="154">
        <f>N25</f>
        <v>9712</v>
      </c>
      <c r="F43" s="154">
        <f ca="1">SUM(OFFSET(B21,,,,COUNTA(B28:M28)))</f>
        <v>10157</v>
      </c>
      <c r="G43" s="163">
        <f ca="1">+E43/F43-1</f>
        <v>-4.3812149256670319E-2</v>
      </c>
    </row>
    <row r="44" spans="1:7" ht="15.75" customHeight="1">
      <c r="A44" s="67" t="s">
        <v>39</v>
      </c>
      <c r="B44" s="154">
        <f ca="1">OFFSET(A26,,COUNTA(B29:M29),,)</f>
        <v>958</v>
      </c>
      <c r="C44" s="154">
        <f ca="1">OFFSET(A22,,COUNTA(B29:M29),,)</f>
        <v>870</v>
      </c>
      <c r="D44" s="163">
        <f ca="1">+B44/C44-1</f>
        <v>0.10114942528735638</v>
      </c>
      <c r="E44" s="154">
        <f>N26</f>
        <v>9952</v>
      </c>
      <c r="F44" s="154">
        <f ca="1">SUM(OFFSET(B22,,,,COUNTA(B29:M29)))</f>
        <v>8629</v>
      </c>
      <c r="G44" s="163">
        <f ca="1">+E44/F44-1</f>
        <v>0.15332019932784791</v>
      </c>
    </row>
    <row r="45" spans="1:7" ht="15.75" customHeight="1">
      <c r="A45" s="95" t="s">
        <v>5</v>
      </c>
      <c r="B45" s="154">
        <f ca="1">SUM(B43:B44)</f>
        <v>1923</v>
      </c>
      <c r="C45" s="154">
        <f ca="1">SUM(C43:C44)</f>
        <v>1967</v>
      </c>
      <c r="D45" s="163">
        <f ca="1">+B45/C45-1</f>
        <v>-2.2369089984748403E-2</v>
      </c>
      <c r="E45" s="154">
        <f>SUM(E43:E44)</f>
        <v>19664</v>
      </c>
      <c r="F45" s="154">
        <f ca="1">SUM(F43:F44)</f>
        <v>18786</v>
      </c>
      <c r="G45" s="163">
        <f ca="1">+E45/F45-1</f>
        <v>4.6736931757692002E-2</v>
      </c>
    </row>
    <row r="49" spans="1:15" ht="19.5" customHeight="1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</row>
    <row r="50" spans="1:15">
      <c r="A50" s="8" t="s">
        <v>74</v>
      </c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</row>
    <row r="51" spans="1:15" ht="5.25" customHeight="1">
      <c r="A51" s="13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</row>
    <row r="52" spans="1:15" ht="43.5" customHeight="1">
      <c r="A52" s="279" t="s">
        <v>42</v>
      </c>
      <c r="B52" s="279"/>
      <c r="C52" s="279"/>
      <c r="D52" s="279"/>
      <c r="E52" s="279"/>
      <c r="F52" s="279"/>
      <c r="G52" s="279"/>
      <c r="H52" s="279"/>
      <c r="I52" s="279"/>
      <c r="J52" s="31"/>
      <c r="K52" s="31"/>
      <c r="L52" s="31"/>
      <c r="M52" s="31"/>
      <c r="N52" s="31"/>
      <c r="O52" s="1"/>
    </row>
    <row r="53" spans="1:15" ht="18.75" customHeight="1">
      <c r="A53" s="1"/>
      <c r="B53" s="31"/>
      <c r="C53" s="31"/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32"/>
      <c r="O53" s="1"/>
    </row>
    <row r="54" spans="1:15">
      <c r="A54" s="1"/>
      <c r="B54" s="1"/>
      <c r="C54" s="6"/>
      <c r="D54" s="6"/>
      <c r="E54" s="6"/>
      <c r="F54" s="6"/>
      <c r="G54" s="1"/>
      <c r="H54" s="1"/>
      <c r="I54" s="1"/>
      <c r="J54" s="1"/>
      <c r="K54" s="1"/>
      <c r="L54" s="1"/>
      <c r="M54" s="1"/>
      <c r="N54" s="1"/>
      <c r="O54" s="1"/>
    </row>
  </sheetData>
  <mergeCells count="17">
    <mergeCell ref="A2:N2"/>
    <mergeCell ref="B20:N20"/>
    <mergeCell ref="B24:N24"/>
    <mergeCell ref="A3:N3"/>
    <mergeCell ref="A18:N18"/>
    <mergeCell ref="D41:D42"/>
    <mergeCell ref="E41:F41"/>
    <mergeCell ref="G41:G42"/>
    <mergeCell ref="B9:N9"/>
    <mergeCell ref="A52:I52"/>
    <mergeCell ref="A34:A35"/>
    <mergeCell ref="B34:C34"/>
    <mergeCell ref="D34:D35"/>
    <mergeCell ref="E34:F34"/>
    <mergeCell ref="G34:G35"/>
    <mergeCell ref="A41:A42"/>
    <mergeCell ref="B41:C41"/>
  </mergeCells>
  <phoneticPr fontId="5" type="noConversion"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56" orientation="landscape" r:id="rId1"/>
  <headerFooter alignWithMargins="0">
    <oddHeader>&amp;L&amp;G</oddHead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9</vt:i4>
      </vt:variant>
      <vt:variant>
        <vt:lpstr>Nazwane zakresy</vt:lpstr>
      </vt:variant>
      <vt:variant>
        <vt:i4>8</vt:i4>
      </vt:variant>
    </vt:vector>
  </HeadingPairs>
  <TitlesOfParts>
    <vt:vector size="17" baseType="lpstr">
      <vt:lpstr>INDEX</vt:lpstr>
      <vt:lpstr>R_PTW 2022vs2021</vt:lpstr>
      <vt:lpstr>R_PTW NEW 2022vs2021</vt:lpstr>
      <vt:lpstr>R_MC NEW 2022vs2021</vt:lpstr>
      <vt:lpstr>R_MC 2022 rankings</vt:lpstr>
      <vt:lpstr>R_MP NEW 2022vs2021</vt:lpstr>
      <vt:lpstr>R_MP_2022 ranking</vt:lpstr>
      <vt:lpstr>R_PTW USED 2022vs2021</vt:lpstr>
      <vt:lpstr>R_MC&amp;MP structure 2022</vt:lpstr>
      <vt:lpstr>'R_MC 2022 rankings'!Obszar_wydruku</vt:lpstr>
      <vt:lpstr>'R_MC NEW 2022vs2021'!Obszar_wydruku</vt:lpstr>
      <vt:lpstr>'R_MC&amp;MP structure 2022'!Obszar_wydruku</vt:lpstr>
      <vt:lpstr>'R_MP NEW 2022vs2021'!Obszar_wydruku</vt:lpstr>
      <vt:lpstr>'R_MP_2022 ranking'!Obszar_wydruku</vt:lpstr>
      <vt:lpstr>'R_PTW 2022vs2021'!Obszar_wydruku</vt:lpstr>
      <vt:lpstr>'R_PTW NEW 2022vs2021'!Obszar_wydruku</vt:lpstr>
      <vt:lpstr>'R_PTW USED 2022vs2021'!Obszar_wydruku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ZM SOIS</dc:creator>
  <cp:lastModifiedBy>Pawel_Orzechowski</cp:lastModifiedBy>
  <cp:lastPrinted>2014-07-09T14:44:20Z</cp:lastPrinted>
  <dcterms:created xsi:type="dcterms:W3CDTF">2008-02-15T15:03:22Z</dcterms:created>
  <dcterms:modified xsi:type="dcterms:W3CDTF">2022-10-04T13:00:21Z</dcterms:modified>
</cp:coreProperties>
</file>